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6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'BRPL'!$A$1:$Q$175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'NDPL'!$A$1:$Q$158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<sst xmlns="http://schemas.openxmlformats.org/spreadsheetml/2006/main" count="1466" uniqueCount="418">
  <si>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</si>
  <si>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</si>
  <si>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</si>
  <si>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</si>
  <si>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</si>
  <si>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</si>
  <si>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</si>
  <si>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</si>
  <si>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</si>
  <si>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</si>
  <si>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</si>
  <si>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</si>
  <si>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</si>
  <si>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</si>
  <si>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</si>
  <si>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</si>
  <si>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</si>
  <si>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</si>
  <si>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</si>
  <si>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</si>
  <si>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</si>
  <si>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</si>
  <si>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</si>
  <si>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</si>
  <si>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</si>
  <si>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</si>
  <si>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</si>
  <si>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</si>
  <si>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</si>
  <si>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</si>
  <si>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</si>
  <si>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</si>
  <si>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</si>
  <si>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</si>
  <si>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</si>
  <si>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</si>
  <si>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</si>
  <si>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</si>
  <si>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</si>
  <si>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</si>
  <si>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</si>
  <si>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</si>
  <si>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</si>
  <si>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</si>
  <si>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</si>
  <si>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</si>
  <si>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</si>
  <si>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</si>
  <si>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</si>
  <si>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</si>
  <si>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</si>
  <si>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</si>
  <si>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</si>
  <si>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</si>
  <si>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</si>
  <si>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</si>
  <si>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</si>
  <si>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</si>
  <si>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</si>
  <si>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</si>
  <si>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</si>
  <si>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</si>
  <si>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</si>
  <si>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</si>
  <si>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</si>
  <si>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</si>
  <si>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</si>
  <si>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</si>
  <si>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</si>
  <si>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</si>
  <si>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</si>
  <si>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</si>
  <si>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</si>
  <si>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</si>
  <si>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</si>
  <si>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</si>
  <si>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</si>
  <si>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</si>
  <si>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</si>
  <si>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</si>
  <si>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</si>
  <si>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</si>
  <si>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</si>
  <si>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</si>
  <si>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</si>
  <si>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</si>
  <si>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</si>
  <si>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</si>
  <si>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</si>
  <si>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</si>
  <si>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</si>
  <si>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</si>
  <si>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</si>
  <si>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</si>
  <si>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</si>
  <si>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</si>
  <si>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</si>
  <si>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</si>
  <si>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</si>
  <si>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</si>
  <si>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</si>
  <si>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</si>
  <si>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</si>
  <si>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</si>
  <si>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</si>
  <si>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</si>
  <si>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</si>
  <si>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</si>
  <si>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</si>
  <si>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</si>
  <si>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</si>
  <si>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</si>
  <si>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</si>
  <si>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</si>
  <si>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</si>
  <si>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</si>
  <si>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</si>
  <si>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</si>
  <si>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</si>
  <si>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</si>
  <si>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</si>
  <si>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</si>
  <si>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</si>
  <si>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</si>
  <si>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</si>
  <si>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</si>
  <si>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</si>
  <si>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</si>
  <si>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</si>
  <si>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</si>
  <si>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</si>
  <si>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</si>
  <si>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</si>
  <si>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</si>
  <si>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</si>
  <si>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</si>
  <si>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</si>
  <si>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</si>
  <si>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</si>
  <si>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</si>
  <si>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</si>
  <si>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</si>
  <si>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</si>
  <si>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</si>
  <si>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</si>
  <si>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</si>
  <si>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</si>
  <si>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</si>
  <si>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</si>
  <si>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</si>
  <si>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</si>
  <si>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</si>
  <si>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</si>
  <si>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</si>
  <si>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</si>
  <si>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</si>
  <si>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</si>
  <si>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</si>
  <si>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</si>
  <si>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</si>
  <si>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</si>
  <si>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</si>
  <si>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</si>
  <si>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</si>
  <si>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</si>
  <si>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</si>
  <si>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</si>
  <si>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</si>
  <si>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</si>
  <si>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</si>
  <si>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</si>
  <si>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</si>
  <si>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</si>
  <si>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</si>
  <si>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</si>
  <si>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</si>
  <si>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</si>
  <si>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</si>
  <si>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</si>
  <si>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</si>
  <si>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</si>
  <si>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</si>
  <si>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</si>
  <si>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</si>
  <si>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</si>
  <si>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</si>
  <si>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</si>
  <si>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</si>
  <si>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</si>
  <si>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</si>
  <si>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</si>
  <si>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</si>
  <si>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</si>
  <si>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</si>
  <si>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</si>
  <si>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</si>
  <si>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</si>
  <si>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</si>
  <si>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</si>
  <si>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</si>
  <si>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</si>
  <si>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</si>
  <si>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</si>
  <si>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</si>
  <si>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</si>
  <si>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</si>
  <si>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</si>
  <si>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</si>
  <si>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</si>
  <si>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</si>
  <si>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</si>
  <si>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</si>
  <si>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</si>
  <si>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</si>
  <si>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</si>
  <si>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</si>
  <si>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</si>
  <si>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</si>
  <si>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</si>
  <si>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</si>
  <si>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</si>
  <si>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</si>
  <si>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</si>
  <si>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</si>
  <si>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</si>
  <si>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</si>
  <si>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</si>
  <si>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</si>
  <si>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</si>
  <si>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</si>
  <si>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</si>
  <si>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</si>
  <si>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</si>
  <si>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</si>
  <si>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</si>
  <si>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</si>
  <si>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</si>
  <si>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</si>
  <si>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</si>
  <si>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</si>
  <si>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</si>
  <si>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</si>
  <si>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</si>
  <si>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</si>
  <si>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</si>
  <si>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</si>
  <si>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</si>
  <si>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</si>
  <si>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</si>
  <si>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</si>
  <si>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</si>
  <si>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</si>
  <si>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</si>
  <si>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</si>
  <si>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</si>
  <si>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</si>
  <si>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</si>
  <si>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</si>
  <si>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</si>
  <si>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</si>
  <si>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</si>
  <si>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</si>
  <si>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</si>
  <si>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</si>
  <si>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</si>
  <si>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</si>
  <si>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</si>
  <si>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</si>
  <si>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</si>
  <si>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</si>
  <si>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</si>
  <si>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</si>
  <si>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</si>
  <si>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</si>
  <si>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</si>
  <si>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</si>
  <si>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</si>
  <si>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</si>
  <si>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</si>
  <si>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</si>
  <si>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</si>
  <si>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</si>
  <si>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</si>
  <si>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</si>
  <si>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</si>
  <si>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</si>
  <si>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</si>
  <si>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</si>
  <si>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</si>
  <si>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</si>
  <si>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</si>
  <si>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</si>
  <si>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</si>
  <si>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</si>
  <si>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</si>
  <si>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</si>
  <si>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</si>
  <si>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</si>
  <si>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</si>
  <si>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</si>
  <si>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</si>
  <si>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</si>
  <si>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</si>
  <si>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</si>
  <si>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</si>
  <si>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</si>
  <si>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</si>
  <si>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</si>
  <si>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</si>
  <si>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</si>
  <si>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</si>
  <si>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</si>
  <si>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</si>
  <si>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</si>
  <si>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</si>
  <si>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</si>
  <si>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</si>
  <si>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</si>
  <si>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</si>
  <si>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</si>
  <si>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</si>
  <si>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</si>
  <si>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</si>
  <si>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</si>
  <si>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</si>
  <si>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</si>
  <si>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</si>
  <si>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</si>
  <si>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</si>
  <si>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</si>
  <si>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</si>
  <si>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</si>
  <si>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</si>
  <si>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</si>
  <si>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</si>
  <si>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</si>
  <si>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</si>
  <si>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</si>
  <si>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</si>
  <si>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</si>
  <si>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</si>
  <si>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</si>
  <si>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</si>
  <si>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</si>
  <si>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</si>
  <si>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</si>
  <si>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</si>
  <si>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</si>
  <si>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</si>
  <si>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</si>
  <si>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</si>
  <si>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</si>
  <si>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</si>
  <si>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</si>
  <si>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</si>
  <si>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</si>
  <si>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</si>
  <si>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</si>
  <si>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</si>
  <si>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</si>
  <si>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</si>
  <si>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</si>
  <si>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</si>
  <si>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</si>
  <si>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</si>
  <si>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</si>
  <si>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</si>
  <si>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</si>
  <si>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</si>
  <si>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</si>
  <si>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</si>
  <si>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</si>
  <si>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</si>
  <si>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</si>
  <si>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</si>
  <si>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</si>
  <si>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</si>
  <si>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</si>
  <si>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</si>
  <si>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</si>
  <si>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</si>
  <si>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</si>
  <si>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</si>
  <si>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</si>
  <si>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</si>
  <si>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</si>
  <si>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</si>
  <si>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</si>
  <si>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</si>
  <si>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</si>
  <si>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</si>
  <si>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</si>
  <si>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</si>
  <si>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</si>
  <si>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</si>
  <si>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</si>
  <si>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</si>
  <si>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</si>
  <si>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</si>
  <si>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</si>
  <si>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</si>
  <si>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</si>
  <si>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</si>
  <si>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</si>
  <si>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</si>
  <si>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</si>
  <si>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</si>
  <si>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</si>
  <si>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</si>
  <si>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</si>
  <si>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APRIL-2012</t>
  </si>
  <si>
    <t>FINAL READING 01/05/12</t>
  </si>
  <si>
    <t>INTIAL READING 01/04/12</t>
  </si>
  <si>
    <t xml:space="preserve">                           PERIOD 1st APRIL-2012 TO 30th APRIL-2012 </t>
  </si>
  <si>
    <t>ROLL OVER</t>
  </si>
  <si>
    <t>Installed on 27/04/12,ROLL OVER</t>
  </si>
  <si>
    <t xml:space="preserve">Meter faulty </t>
  </si>
  <si>
    <t>Note :Sharing taken from wk-1 abt bill 2012-13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</si>
</sst>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3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2" fontId="4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1" fontId="13" fillId="20" borderId="15" xfId="0" applyNumberFormat="1" applyFont="1" applyFill="1" applyBorder="1" applyAlignment="1">
      <alignment horizontal="center"/>
    </xf>
    <xf numFmtId="0" fontId="4" fillId="0" borderId="31" xfId="0" applyFont="1" applyBorder="1" applyAlignment="1">
      <alignment wrapText="1"/>
    </xf>
    <xf numFmtId="170" fontId="20" fillId="0" borderId="0" xfId="0" applyNumberFormat="1" applyFont="1" applyFill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70" fontId="19" fillId="0" borderId="0" xfId="0" applyNumberFormat="1" applyFont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="70" zoomScaleNormal="85" zoomScaleSheetLayoutView="70" zoomScalePageLayoutView="0" workbookViewId="0" topLeftCell="A1">
      <selection activeCell="O156" sqref="O156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57421875" style="0" customWidth="1"/>
  </cols>
  <sheetData>
    <row r="1" spans="1:17" ht="26.25">
      <c r="A1" s="1" t="s">
        <v>251</v>
      </c>
      <c r="Q1" s="221" t="s">
        <v>410</v>
      </c>
    </row>
    <row r="2" spans="1:11" ht="15">
      <c r="A2" s="18" t="s">
        <v>252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253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411</v>
      </c>
      <c r="H5" s="41" t="s">
        <v>412</v>
      </c>
      <c r="I5" s="41" t="s">
        <v>4</v>
      </c>
      <c r="J5" s="41" t="s">
        <v>5</v>
      </c>
      <c r="K5" s="42" t="s">
        <v>6</v>
      </c>
      <c r="L5" s="43" t="str">
        <f>G5</f>
        <v>FINAL READING 01/05/12</v>
      </c>
      <c r="M5" s="41" t="str">
        <f>H5</f>
        <v>INTIAL READING 01/04/12</v>
      </c>
      <c r="N5" s="41" t="s">
        <v>4</v>
      </c>
      <c r="O5" s="41" t="s">
        <v>5</v>
      </c>
      <c r="P5" s="42" t="s">
        <v>6</v>
      </c>
      <c r="Q5" s="42" t="s">
        <v>324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1"/>
      <c r="C7" s="424"/>
      <c r="D7" s="424"/>
      <c r="E7" s="424"/>
      <c r="F7" s="424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3" t="s">
        <v>15</v>
      </c>
      <c r="C8" s="442"/>
      <c r="D8" s="471"/>
      <c r="E8" s="471"/>
      <c r="F8" s="442"/>
      <c r="G8" s="448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2" t="s">
        <v>16</v>
      </c>
      <c r="C9" s="442">
        <v>4864904</v>
      </c>
      <c r="D9" s="470" t="s">
        <v>13</v>
      </c>
      <c r="E9" s="431" t="s">
        <v>361</v>
      </c>
      <c r="F9" s="442">
        <v>-1000</v>
      </c>
      <c r="G9" s="448">
        <v>15659</v>
      </c>
      <c r="H9" s="449">
        <v>16112</v>
      </c>
      <c r="I9" s="449">
        <f aca="true" t="shared" si="0" ref="I9:I59">G9-H9</f>
        <v>-453</v>
      </c>
      <c r="J9" s="449">
        <f aca="true" t="shared" si="1" ref="J9:J59">$F9*I9</f>
        <v>453000</v>
      </c>
      <c r="K9" s="450">
        <f aca="true" t="shared" si="2" ref="K9:K59">J9/1000000</f>
        <v>0.453</v>
      </c>
      <c r="L9" s="448">
        <v>978421</v>
      </c>
      <c r="M9" s="449">
        <v>978429</v>
      </c>
      <c r="N9" s="449">
        <f>L9-M9</f>
        <v>-8</v>
      </c>
      <c r="O9" s="449">
        <f aca="true" t="shared" si="3" ref="O9:O59">$F9*N9</f>
        <v>8000</v>
      </c>
      <c r="P9" s="450">
        <f aca="true" t="shared" si="4" ref="P9:P59">O9/1000000</f>
        <v>0.008</v>
      </c>
      <c r="Q9" s="184"/>
    </row>
    <row r="10" spans="1:17" ht="16.5">
      <c r="A10" s="355">
        <v>2</v>
      </c>
      <c r="B10" s="462" t="s">
        <v>397</v>
      </c>
      <c r="C10" s="442">
        <v>5128432</v>
      </c>
      <c r="D10" s="470" t="s">
        <v>13</v>
      </c>
      <c r="E10" s="431" t="s">
        <v>361</v>
      </c>
      <c r="F10" s="442">
        <v>-1000</v>
      </c>
      <c r="G10" s="448">
        <v>999986</v>
      </c>
      <c r="H10" s="449">
        <v>1000014</v>
      </c>
      <c r="I10" s="449">
        <f>G10-H10</f>
        <v>-28</v>
      </c>
      <c r="J10" s="449">
        <f t="shared" si="1"/>
        <v>28000</v>
      </c>
      <c r="K10" s="450">
        <f t="shared" si="2"/>
        <v>0.028</v>
      </c>
      <c r="L10" s="448">
        <v>999915</v>
      </c>
      <c r="M10" s="449">
        <v>1000052</v>
      </c>
      <c r="N10" s="449">
        <f>L10-M10</f>
        <v>-137</v>
      </c>
      <c r="O10" s="449">
        <f t="shared" si="3"/>
        <v>137000</v>
      </c>
      <c r="P10" s="450">
        <f t="shared" si="4"/>
        <v>0.137</v>
      </c>
      <c r="Q10" s="711" t="s">
        <v>414</v>
      </c>
    </row>
    <row r="11" spans="1:17" ht="15.75" customHeight="1">
      <c r="A11" s="355">
        <v>3</v>
      </c>
      <c r="B11" s="462" t="s">
        <v>18</v>
      </c>
      <c r="C11" s="442">
        <v>4864905</v>
      </c>
      <c r="D11" s="470" t="s">
        <v>13</v>
      </c>
      <c r="E11" s="431" t="s">
        <v>361</v>
      </c>
      <c r="F11" s="442">
        <v>-1000</v>
      </c>
      <c r="G11" s="448">
        <v>17026</v>
      </c>
      <c r="H11" s="449">
        <v>17297</v>
      </c>
      <c r="I11" s="449">
        <f t="shared" si="0"/>
        <v>-271</v>
      </c>
      <c r="J11" s="449">
        <f t="shared" si="1"/>
        <v>271000</v>
      </c>
      <c r="K11" s="450">
        <f t="shared" si="2"/>
        <v>0.271</v>
      </c>
      <c r="L11" s="448">
        <v>997174</v>
      </c>
      <c r="M11" s="449">
        <v>997175</v>
      </c>
      <c r="N11" s="449">
        <f>L11-M11</f>
        <v>-1</v>
      </c>
      <c r="O11" s="449">
        <f t="shared" si="3"/>
        <v>1000</v>
      </c>
      <c r="P11" s="450">
        <f t="shared" si="4"/>
        <v>0.001</v>
      </c>
      <c r="Q11" s="184"/>
    </row>
    <row r="12" spans="1:17" ht="15.75" customHeight="1">
      <c r="A12" s="355"/>
      <c r="B12" s="463" t="s">
        <v>19</v>
      </c>
      <c r="C12" s="442"/>
      <c r="D12" s="471"/>
      <c r="E12" s="471"/>
      <c r="F12" s="442"/>
      <c r="G12" s="448"/>
      <c r="H12" s="449"/>
      <c r="I12" s="449"/>
      <c r="J12" s="449"/>
      <c r="K12" s="450"/>
      <c r="L12" s="448"/>
      <c r="M12" s="449"/>
      <c r="N12" s="449"/>
      <c r="O12" s="449"/>
      <c r="P12" s="450"/>
      <c r="Q12" s="184"/>
    </row>
    <row r="13" spans="1:17" ht="15.75" customHeight="1">
      <c r="A13" s="355">
        <v>4</v>
      </c>
      <c r="B13" s="462" t="s">
        <v>16</v>
      </c>
      <c r="C13" s="442">
        <v>4864912</v>
      </c>
      <c r="D13" s="470" t="s">
        <v>13</v>
      </c>
      <c r="E13" s="431" t="s">
        <v>361</v>
      </c>
      <c r="F13" s="442">
        <v>-1000</v>
      </c>
      <c r="G13" s="448">
        <v>974210</v>
      </c>
      <c r="H13" s="449">
        <v>974212</v>
      </c>
      <c r="I13" s="449">
        <f t="shared" si="0"/>
        <v>-2</v>
      </c>
      <c r="J13" s="449">
        <f t="shared" si="1"/>
        <v>2000</v>
      </c>
      <c r="K13" s="450">
        <f t="shared" si="2"/>
        <v>0.002</v>
      </c>
      <c r="L13" s="448">
        <v>978155</v>
      </c>
      <c r="M13" s="449">
        <v>978291</v>
      </c>
      <c r="N13" s="449">
        <f>L13-M13</f>
        <v>-136</v>
      </c>
      <c r="O13" s="449">
        <f t="shared" si="3"/>
        <v>136000</v>
      </c>
      <c r="P13" s="450">
        <f t="shared" si="4"/>
        <v>0.136</v>
      </c>
      <c r="Q13" s="184"/>
    </row>
    <row r="14" spans="1:17" ht="15.75" customHeight="1">
      <c r="A14" s="355">
        <v>5</v>
      </c>
      <c r="B14" s="462" t="s">
        <v>17</v>
      </c>
      <c r="C14" s="442">
        <v>4864913</v>
      </c>
      <c r="D14" s="470" t="s">
        <v>13</v>
      </c>
      <c r="E14" s="431" t="s">
        <v>361</v>
      </c>
      <c r="F14" s="442">
        <v>-1000</v>
      </c>
      <c r="G14" s="448">
        <v>921682</v>
      </c>
      <c r="H14" s="449">
        <v>922019</v>
      </c>
      <c r="I14" s="449">
        <f t="shared" si="0"/>
        <v>-337</v>
      </c>
      <c r="J14" s="449">
        <f t="shared" si="1"/>
        <v>337000</v>
      </c>
      <c r="K14" s="450">
        <f t="shared" si="2"/>
        <v>0.337</v>
      </c>
      <c r="L14" s="448">
        <v>949919</v>
      </c>
      <c r="M14" s="449">
        <v>949919</v>
      </c>
      <c r="N14" s="449">
        <f>L14-M14</f>
        <v>0</v>
      </c>
      <c r="O14" s="449">
        <f t="shared" si="3"/>
        <v>0</v>
      </c>
      <c r="P14" s="450">
        <f t="shared" si="4"/>
        <v>0</v>
      </c>
      <c r="Q14" s="184"/>
    </row>
    <row r="15" spans="1:17" ht="15.75" customHeight="1">
      <c r="A15" s="355"/>
      <c r="B15" s="463" t="s">
        <v>22</v>
      </c>
      <c r="C15" s="442"/>
      <c r="D15" s="471"/>
      <c r="E15" s="431"/>
      <c r="F15" s="442"/>
      <c r="G15" s="448"/>
      <c r="H15" s="449"/>
      <c r="I15" s="449"/>
      <c r="J15" s="449"/>
      <c r="K15" s="450"/>
      <c r="L15" s="448"/>
      <c r="M15" s="449"/>
      <c r="N15" s="449"/>
      <c r="O15" s="449"/>
      <c r="P15" s="450"/>
      <c r="Q15" s="184"/>
    </row>
    <row r="16" spans="1:17" ht="15.75" customHeight="1">
      <c r="A16" s="355">
        <v>6</v>
      </c>
      <c r="B16" s="462" t="s">
        <v>16</v>
      </c>
      <c r="C16" s="442">
        <v>4864982</v>
      </c>
      <c r="D16" s="470" t="s">
        <v>13</v>
      </c>
      <c r="E16" s="431" t="s">
        <v>361</v>
      </c>
      <c r="F16" s="442">
        <v>-1000</v>
      </c>
      <c r="G16" s="448">
        <v>18699</v>
      </c>
      <c r="H16" s="449">
        <v>18707</v>
      </c>
      <c r="I16" s="449">
        <f t="shared" si="0"/>
        <v>-8</v>
      </c>
      <c r="J16" s="449">
        <f t="shared" si="1"/>
        <v>8000</v>
      </c>
      <c r="K16" s="450">
        <f t="shared" si="2"/>
        <v>0.008</v>
      </c>
      <c r="L16" s="448">
        <v>16495</v>
      </c>
      <c r="M16" s="449">
        <v>16555</v>
      </c>
      <c r="N16" s="449">
        <f>L16-M16</f>
        <v>-60</v>
      </c>
      <c r="O16" s="449">
        <f t="shared" si="3"/>
        <v>60000</v>
      </c>
      <c r="P16" s="450">
        <f t="shared" si="4"/>
        <v>0.06</v>
      </c>
      <c r="Q16" s="184"/>
    </row>
    <row r="17" spans="1:17" ht="15.75" customHeight="1">
      <c r="A17" s="355">
        <v>7</v>
      </c>
      <c r="B17" s="462" t="s">
        <v>17</v>
      </c>
      <c r="C17" s="442">
        <v>4864983</v>
      </c>
      <c r="D17" s="470" t="s">
        <v>13</v>
      </c>
      <c r="E17" s="431" t="s">
        <v>361</v>
      </c>
      <c r="F17" s="442">
        <v>-1000</v>
      </c>
      <c r="G17" s="448">
        <v>19614</v>
      </c>
      <c r="H17" s="449">
        <v>19625</v>
      </c>
      <c r="I17" s="449">
        <f t="shared" si="0"/>
        <v>-11</v>
      </c>
      <c r="J17" s="449">
        <f t="shared" si="1"/>
        <v>11000</v>
      </c>
      <c r="K17" s="450">
        <f t="shared" si="2"/>
        <v>0.011</v>
      </c>
      <c r="L17" s="448">
        <v>12619</v>
      </c>
      <c r="M17" s="449">
        <v>12677</v>
      </c>
      <c r="N17" s="449">
        <f>L17-M17</f>
        <v>-58</v>
      </c>
      <c r="O17" s="449">
        <f t="shared" si="3"/>
        <v>58000</v>
      </c>
      <c r="P17" s="450">
        <f t="shared" si="4"/>
        <v>0.058</v>
      </c>
      <c r="Q17" s="184"/>
    </row>
    <row r="18" spans="1:17" ht="20.25" customHeight="1">
      <c r="A18" s="355">
        <v>8</v>
      </c>
      <c r="B18" s="462" t="s">
        <v>23</v>
      </c>
      <c r="C18" s="442">
        <v>4864953</v>
      </c>
      <c r="D18" s="470" t="s">
        <v>13</v>
      </c>
      <c r="E18" s="431" t="s">
        <v>361</v>
      </c>
      <c r="F18" s="442">
        <v>-1250</v>
      </c>
      <c r="G18" s="448">
        <v>16642</v>
      </c>
      <c r="H18" s="449">
        <v>16953</v>
      </c>
      <c r="I18" s="449">
        <f>G18-H18</f>
        <v>-311</v>
      </c>
      <c r="J18" s="449">
        <f t="shared" si="1"/>
        <v>388750</v>
      </c>
      <c r="K18" s="450">
        <f t="shared" si="2"/>
        <v>0.38875</v>
      </c>
      <c r="L18" s="448">
        <v>996621</v>
      </c>
      <c r="M18" s="449">
        <v>996631</v>
      </c>
      <c r="N18" s="449">
        <f>L18-M18</f>
        <v>-10</v>
      </c>
      <c r="O18" s="449">
        <f t="shared" si="3"/>
        <v>12500</v>
      </c>
      <c r="P18" s="450">
        <f t="shared" si="4"/>
        <v>0.0125</v>
      </c>
      <c r="Q18" s="623"/>
    </row>
    <row r="19" spans="1:17" ht="15.75" customHeight="1">
      <c r="A19" s="355">
        <v>9</v>
      </c>
      <c r="B19" s="462" t="s">
        <v>24</v>
      </c>
      <c r="C19" s="442">
        <v>4864984</v>
      </c>
      <c r="D19" s="470" t="s">
        <v>13</v>
      </c>
      <c r="E19" s="431" t="s">
        <v>361</v>
      </c>
      <c r="F19" s="442">
        <v>-1000</v>
      </c>
      <c r="G19" s="448">
        <v>15403</v>
      </c>
      <c r="H19" s="449">
        <v>15956</v>
      </c>
      <c r="I19" s="449">
        <f t="shared" si="0"/>
        <v>-553</v>
      </c>
      <c r="J19" s="449">
        <f t="shared" si="1"/>
        <v>553000</v>
      </c>
      <c r="K19" s="450">
        <f t="shared" si="2"/>
        <v>0.553</v>
      </c>
      <c r="L19" s="448">
        <v>986824</v>
      </c>
      <c r="M19" s="449">
        <v>986832</v>
      </c>
      <c r="N19" s="449">
        <f>L19-M19</f>
        <v>-8</v>
      </c>
      <c r="O19" s="449">
        <f t="shared" si="3"/>
        <v>8000</v>
      </c>
      <c r="P19" s="450">
        <f t="shared" si="4"/>
        <v>0.008</v>
      </c>
      <c r="Q19" s="184"/>
    </row>
    <row r="20" spans="1:17" ht="15.75" customHeight="1">
      <c r="A20" s="355"/>
      <c r="B20" s="463" t="s">
        <v>25</v>
      </c>
      <c r="C20" s="442"/>
      <c r="D20" s="471"/>
      <c r="E20" s="431"/>
      <c r="F20" s="442"/>
      <c r="G20" s="448"/>
      <c r="H20" s="449"/>
      <c r="I20" s="449"/>
      <c r="J20" s="449"/>
      <c r="K20" s="450"/>
      <c r="L20" s="448"/>
      <c r="M20" s="449"/>
      <c r="N20" s="449"/>
      <c r="O20" s="449"/>
      <c r="P20" s="450"/>
      <c r="Q20" s="184"/>
    </row>
    <row r="21" spans="1:17" ht="15.75" customHeight="1">
      <c r="A21" s="355">
        <v>10</v>
      </c>
      <c r="B21" s="462" t="s">
        <v>16</v>
      </c>
      <c r="C21" s="442">
        <v>4864939</v>
      </c>
      <c r="D21" s="470" t="s">
        <v>13</v>
      </c>
      <c r="E21" s="431" t="s">
        <v>361</v>
      </c>
      <c r="F21" s="442">
        <v>-1000</v>
      </c>
      <c r="G21" s="448">
        <v>33392</v>
      </c>
      <c r="H21" s="449">
        <v>33999</v>
      </c>
      <c r="I21" s="449">
        <f t="shared" si="0"/>
        <v>-607</v>
      </c>
      <c r="J21" s="449">
        <f t="shared" si="1"/>
        <v>607000</v>
      </c>
      <c r="K21" s="450">
        <f t="shared" si="2"/>
        <v>0.607</v>
      </c>
      <c r="L21" s="448">
        <v>9807</v>
      </c>
      <c r="M21" s="449">
        <v>9808</v>
      </c>
      <c r="N21" s="449">
        <f>L21-M21</f>
        <v>-1</v>
      </c>
      <c r="O21" s="449">
        <f t="shared" si="3"/>
        <v>1000</v>
      </c>
      <c r="P21" s="450">
        <f t="shared" si="4"/>
        <v>0.001</v>
      </c>
      <c r="Q21" s="184"/>
    </row>
    <row r="22" spans="1:17" ht="15.75" customHeight="1">
      <c r="A22" s="355">
        <v>11</v>
      </c>
      <c r="B22" s="462" t="s">
        <v>26</v>
      </c>
      <c r="C22" s="442">
        <v>4864940</v>
      </c>
      <c r="D22" s="470" t="s">
        <v>13</v>
      </c>
      <c r="E22" s="431" t="s">
        <v>361</v>
      </c>
      <c r="F22" s="442">
        <v>-1000</v>
      </c>
      <c r="G22" s="448">
        <v>999899</v>
      </c>
      <c r="H22" s="449">
        <v>1000669</v>
      </c>
      <c r="I22" s="449">
        <f t="shared" si="0"/>
        <v>-770</v>
      </c>
      <c r="J22" s="449">
        <f t="shared" si="1"/>
        <v>770000</v>
      </c>
      <c r="K22" s="450">
        <f t="shared" si="2"/>
        <v>0.77</v>
      </c>
      <c r="L22" s="448">
        <v>4166</v>
      </c>
      <c r="M22" s="449">
        <v>4167</v>
      </c>
      <c r="N22" s="449">
        <f>L22-M22</f>
        <v>-1</v>
      </c>
      <c r="O22" s="449">
        <f t="shared" si="3"/>
        <v>1000</v>
      </c>
      <c r="P22" s="450">
        <f t="shared" si="4"/>
        <v>0.001</v>
      </c>
      <c r="Q22" s="184" t="s">
        <v>414</v>
      </c>
    </row>
    <row r="23" spans="1:17" ht="16.5">
      <c r="A23" s="355">
        <v>12</v>
      </c>
      <c r="B23" s="462" t="s">
        <v>23</v>
      </c>
      <c r="C23" s="442">
        <v>5128410</v>
      </c>
      <c r="D23" s="470" t="s">
        <v>13</v>
      </c>
      <c r="E23" s="431" t="s">
        <v>361</v>
      </c>
      <c r="F23" s="442">
        <v>-1000</v>
      </c>
      <c r="G23" s="448">
        <v>997263</v>
      </c>
      <c r="H23" s="449">
        <v>997883</v>
      </c>
      <c r="I23" s="449">
        <f>G23-H23</f>
        <v>-620</v>
      </c>
      <c r="J23" s="449">
        <f t="shared" si="1"/>
        <v>620000</v>
      </c>
      <c r="K23" s="450">
        <f t="shared" si="2"/>
        <v>0.62</v>
      </c>
      <c r="L23" s="448">
        <v>999512</v>
      </c>
      <c r="M23" s="449">
        <v>999513</v>
      </c>
      <c r="N23" s="449">
        <f>L23-M23</f>
        <v>-1</v>
      </c>
      <c r="O23" s="449">
        <f t="shared" si="3"/>
        <v>1000</v>
      </c>
      <c r="P23" s="450">
        <f t="shared" si="4"/>
        <v>0.001</v>
      </c>
      <c r="Q23" s="623"/>
    </row>
    <row r="24" spans="1:17" ht="18.75" customHeight="1">
      <c r="A24" s="355">
        <v>13</v>
      </c>
      <c r="B24" s="462" t="s">
        <v>27</v>
      </c>
      <c r="C24" s="442">
        <v>4865060</v>
      </c>
      <c r="D24" s="470" t="s">
        <v>13</v>
      </c>
      <c r="E24" s="431" t="s">
        <v>361</v>
      </c>
      <c r="F24" s="442">
        <v>1000</v>
      </c>
      <c r="G24" s="448">
        <v>948243</v>
      </c>
      <c r="H24" s="449">
        <v>950702</v>
      </c>
      <c r="I24" s="449">
        <f t="shared" si="0"/>
        <v>-2459</v>
      </c>
      <c r="J24" s="449">
        <f t="shared" si="1"/>
        <v>-2459000</v>
      </c>
      <c r="K24" s="450">
        <f t="shared" si="2"/>
        <v>-2.459</v>
      </c>
      <c r="L24" s="448">
        <v>920550</v>
      </c>
      <c r="M24" s="449">
        <v>920550</v>
      </c>
      <c r="N24" s="449">
        <f>L24-M24</f>
        <v>0</v>
      </c>
      <c r="O24" s="449">
        <f t="shared" si="3"/>
        <v>0</v>
      </c>
      <c r="P24" s="450">
        <f t="shared" si="4"/>
        <v>0</v>
      </c>
      <c r="Q24" s="184"/>
    </row>
    <row r="25" spans="1:17" ht="15.75" customHeight="1">
      <c r="A25" s="355"/>
      <c r="B25" s="463" t="s">
        <v>28</v>
      </c>
      <c r="C25" s="442"/>
      <c r="D25" s="471"/>
      <c r="E25" s="431"/>
      <c r="F25" s="442"/>
      <c r="G25" s="448"/>
      <c r="H25" s="449"/>
      <c r="I25" s="449"/>
      <c r="J25" s="449"/>
      <c r="K25" s="450"/>
      <c r="L25" s="448"/>
      <c r="M25" s="449"/>
      <c r="N25" s="449"/>
      <c r="O25" s="449"/>
      <c r="P25" s="450"/>
      <c r="Q25" s="184"/>
    </row>
    <row r="26" spans="1:17" ht="15.75" customHeight="1">
      <c r="A26" s="355">
        <v>14</v>
      </c>
      <c r="B26" s="462" t="s">
        <v>16</v>
      </c>
      <c r="C26" s="442">
        <v>4865034</v>
      </c>
      <c r="D26" s="470" t="s">
        <v>13</v>
      </c>
      <c r="E26" s="431" t="s">
        <v>361</v>
      </c>
      <c r="F26" s="442">
        <v>-1000</v>
      </c>
      <c r="G26" s="448">
        <v>997194</v>
      </c>
      <c r="H26" s="449">
        <v>997244</v>
      </c>
      <c r="I26" s="449">
        <f t="shared" si="0"/>
        <v>-50</v>
      </c>
      <c r="J26" s="449">
        <f t="shared" si="1"/>
        <v>50000</v>
      </c>
      <c r="K26" s="450">
        <f t="shared" si="2"/>
        <v>0.05</v>
      </c>
      <c r="L26" s="448">
        <v>17149</v>
      </c>
      <c r="M26" s="449">
        <v>17149</v>
      </c>
      <c r="N26" s="449">
        <f>L26-M26</f>
        <v>0</v>
      </c>
      <c r="O26" s="449">
        <f t="shared" si="3"/>
        <v>0</v>
      </c>
      <c r="P26" s="450">
        <f t="shared" si="4"/>
        <v>0</v>
      </c>
      <c r="Q26" s="184"/>
    </row>
    <row r="27" spans="1:17" ht="15.75" customHeight="1">
      <c r="A27" s="355">
        <v>15</v>
      </c>
      <c r="B27" s="462" t="s">
        <v>17</v>
      </c>
      <c r="C27" s="442">
        <v>4865035</v>
      </c>
      <c r="D27" s="470" t="s">
        <v>13</v>
      </c>
      <c r="E27" s="431" t="s">
        <v>361</v>
      </c>
      <c r="F27" s="442">
        <v>-1000</v>
      </c>
      <c r="G27" s="448">
        <v>999605</v>
      </c>
      <c r="H27" s="449">
        <v>999634</v>
      </c>
      <c r="I27" s="449">
        <f t="shared" si="0"/>
        <v>-29</v>
      </c>
      <c r="J27" s="449">
        <f t="shared" si="1"/>
        <v>29000</v>
      </c>
      <c r="K27" s="450">
        <f t="shared" si="2"/>
        <v>0.029</v>
      </c>
      <c r="L27" s="448">
        <v>19558</v>
      </c>
      <c r="M27" s="449">
        <v>19555</v>
      </c>
      <c r="N27" s="449">
        <f>L27-M27</f>
        <v>3</v>
      </c>
      <c r="O27" s="449">
        <f t="shared" si="3"/>
        <v>-3000</v>
      </c>
      <c r="P27" s="450">
        <f t="shared" si="4"/>
        <v>-0.003</v>
      </c>
      <c r="Q27" s="184"/>
    </row>
    <row r="28" spans="1:17" ht="15.75" customHeight="1">
      <c r="A28" s="355">
        <v>16</v>
      </c>
      <c r="B28" s="462" t="s">
        <v>18</v>
      </c>
      <c r="C28" s="442">
        <v>4902500</v>
      </c>
      <c r="D28" s="470" t="s">
        <v>13</v>
      </c>
      <c r="E28" s="431" t="s">
        <v>361</v>
      </c>
      <c r="F28" s="442">
        <v>-1000</v>
      </c>
      <c r="G28" s="448">
        <v>755</v>
      </c>
      <c r="H28" s="449">
        <v>782</v>
      </c>
      <c r="I28" s="449">
        <f t="shared" si="0"/>
        <v>-27</v>
      </c>
      <c r="J28" s="449">
        <f t="shared" si="1"/>
        <v>27000</v>
      </c>
      <c r="K28" s="450">
        <f t="shared" si="2"/>
        <v>0.027</v>
      </c>
      <c r="L28" s="448">
        <v>20960</v>
      </c>
      <c r="M28" s="449">
        <v>21005</v>
      </c>
      <c r="N28" s="449">
        <f>L28-M28</f>
        <v>-45</v>
      </c>
      <c r="O28" s="449">
        <f t="shared" si="3"/>
        <v>45000</v>
      </c>
      <c r="P28" s="450">
        <f t="shared" si="4"/>
        <v>0.045</v>
      </c>
      <c r="Q28" s="184"/>
    </row>
    <row r="29" spans="1:17" ht="15.75" customHeight="1">
      <c r="A29" s="355"/>
      <c r="B29" s="462"/>
      <c r="C29" s="442"/>
      <c r="D29" s="470"/>
      <c r="E29" s="431"/>
      <c r="F29" s="442"/>
      <c r="G29" s="448"/>
      <c r="H29" s="449"/>
      <c r="I29" s="449"/>
      <c r="J29" s="449"/>
      <c r="K29" s="450"/>
      <c r="L29" s="448"/>
      <c r="M29" s="449"/>
      <c r="N29" s="449"/>
      <c r="O29" s="449"/>
      <c r="P29" s="450"/>
      <c r="Q29" s="184"/>
    </row>
    <row r="30" spans="1:17" ht="15.75" customHeight="1">
      <c r="A30" s="355"/>
      <c r="B30" s="463" t="s">
        <v>29</v>
      </c>
      <c r="C30" s="442"/>
      <c r="D30" s="471"/>
      <c r="E30" s="431"/>
      <c r="F30" s="442"/>
      <c r="G30" s="448"/>
      <c r="H30" s="449"/>
      <c r="I30" s="449"/>
      <c r="J30" s="449"/>
      <c r="K30" s="450"/>
      <c r="L30" s="448"/>
      <c r="M30" s="449"/>
      <c r="N30" s="449"/>
      <c r="O30" s="449"/>
      <c r="P30" s="450"/>
      <c r="Q30" s="184"/>
    </row>
    <row r="31" spans="1:17" ht="15.75" customHeight="1">
      <c r="A31" s="355">
        <v>17</v>
      </c>
      <c r="B31" s="462" t="s">
        <v>30</v>
      </c>
      <c r="C31" s="442">
        <v>4864886</v>
      </c>
      <c r="D31" s="470" t="s">
        <v>13</v>
      </c>
      <c r="E31" s="431" t="s">
        <v>361</v>
      </c>
      <c r="F31" s="442">
        <v>1000</v>
      </c>
      <c r="G31" s="448">
        <v>999545</v>
      </c>
      <c r="H31" s="449">
        <v>999546</v>
      </c>
      <c r="I31" s="449">
        <f t="shared" si="0"/>
        <v>-1</v>
      </c>
      <c r="J31" s="449">
        <f t="shared" si="1"/>
        <v>-1000</v>
      </c>
      <c r="K31" s="450">
        <f t="shared" si="2"/>
        <v>-0.001</v>
      </c>
      <c r="L31" s="448">
        <v>28083</v>
      </c>
      <c r="M31" s="449">
        <v>28203</v>
      </c>
      <c r="N31" s="449">
        <f aca="true" t="shared" si="5" ref="N31:N36">L31-M31</f>
        <v>-120</v>
      </c>
      <c r="O31" s="449">
        <f t="shared" si="3"/>
        <v>-120000</v>
      </c>
      <c r="P31" s="450">
        <f t="shared" si="4"/>
        <v>-0.12</v>
      </c>
      <c r="Q31" s="184"/>
    </row>
    <row r="32" spans="1:17" ht="15.75" customHeight="1">
      <c r="A32" s="355">
        <v>18</v>
      </c>
      <c r="B32" s="462" t="s">
        <v>31</v>
      </c>
      <c r="C32" s="442">
        <v>4864887</v>
      </c>
      <c r="D32" s="470" t="s">
        <v>13</v>
      </c>
      <c r="E32" s="431" t="s">
        <v>361</v>
      </c>
      <c r="F32" s="442">
        <v>1000</v>
      </c>
      <c r="G32" s="448">
        <v>218</v>
      </c>
      <c r="H32" s="449">
        <v>212</v>
      </c>
      <c r="I32" s="449">
        <f t="shared" si="0"/>
        <v>6</v>
      </c>
      <c r="J32" s="449">
        <f t="shared" si="1"/>
        <v>6000</v>
      </c>
      <c r="K32" s="450">
        <f t="shared" si="2"/>
        <v>0.006</v>
      </c>
      <c r="L32" s="448">
        <v>26731</v>
      </c>
      <c r="M32" s="449">
        <v>26660</v>
      </c>
      <c r="N32" s="449">
        <f t="shared" si="5"/>
        <v>71</v>
      </c>
      <c r="O32" s="449">
        <f t="shared" si="3"/>
        <v>71000</v>
      </c>
      <c r="P32" s="450">
        <f t="shared" si="4"/>
        <v>0.071</v>
      </c>
      <c r="Q32" s="184"/>
    </row>
    <row r="33" spans="1:17" ht="15.75" customHeight="1">
      <c r="A33" s="355">
        <v>19</v>
      </c>
      <c r="B33" s="462" t="s">
        <v>32</v>
      </c>
      <c r="C33" s="442">
        <v>4864798</v>
      </c>
      <c r="D33" s="470" t="s">
        <v>13</v>
      </c>
      <c r="E33" s="431" t="s">
        <v>361</v>
      </c>
      <c r="F33" s="442">
        <v>100</v>
      </c>
      <c r="G33" s="448">
        <v>2338</v>
      </c>
      <c r="H33" s="449">
        <v>2306</v>
      </c>
      <c r="I33" s="449">
        <f t="shared" si="0"/>
        <v>32</v>
      </c>
      <c r="J33" s="449">
        <f t="shared" si="1"/>
        <v>3200</v>
      </c>
      <c r="K33" s="450">
        <f t="shared" si="2"/>
        <v>0.0032</v>
      </c>
      <c r="L33" s="448">
        <v>123515</v>
      </c>
      <c r="M33" s="449">
        <v>123207</v>
      </c>
      <c r="N33" s="449">
        <f t="shared" si="5"/>
        <v>308</v>
      </c>
      <c r="O33" s="449">
        <f t="shared" si="3"/>
        <v>30800</v>
      </c>
      <c r="P33" s="450">
        <f t="shared" si="4"/>
        <v>0.0308</v>
      </c>
      <c r="Q33" s="184"/>
    </row>
    <row r="34" spans="1:17" ht="15.75" customHeight="1">
      <c r="A34" s="355">
        <v>20</v>
      </c>
      <c r="B34" s="462" t="s">
        <v>33</v>
      </c>
      <c r="C34" s="442">
        <v>4864799</v>
      </c>
      <c r="D34" s="470" t="s">
        <v>13</v>
      </c>
      <c r="E34" s="431" t="s">
        <v>361</v>
      </c>
      <c r="F34" s="442">
        <v>100</v>
      </c>
      <c r="G34" s="448">
        <v>4214</v>
      </c>
      <c r="H34" s="449">
        <v>4109</v>
      </c>
      <c r="I34" s="449">
        <f t="shared" si="0"/>
        <v>105</v>
      </c>
      <c r="J34" s="449">
        <f t="shared" si="1"/>
        <v>10500</v>
      </c>
      <c r="K34" s="450">
        <f t="shared" si="2"/>
        <v>0.0105</v>
      </c>
      <c r="L34" s="448">
        <v>172971</v>
      </c>
      <c r="M34" s="449">
        <v>172420</v>
      </c>
      <c r="N34" s="449">
        <f t="shared" si="5"/>
        <v>551</v>
      </c>
      <c r="O34" s="449">
        <f t="shared" si="3"/>
        <v>55100</v>
      </c>
      <c r="P34" s="450">
        <f t="shared" si="4"/>
        <v>0.0551</v>
      </c>
      <c r="Q34" s="184"/>
    </row>
    <row r="35" spans="1:17" ht="15.75" customHeight="1">
      <c r="A35" s="355">
        <v>21</v>
      </c>
      <c r="B35" s="462" t="s">
        <v>34</v>
      </c>
      <c r="C35" s="442">
        <v>4864888</v>
      </c>
      <c r="D35" s="470" t="s">
        <v>13</v>
      </c>
      <c r="E35" s="431" t="s">
        <v>361</v>
      </c>
      <c r="F35" s="442">
        <v>1000</v>
      </c>
      <c r="G35" s="448">
        <v>996022</v>
      </c>
      <c r="H35" s="449">
        <v>996023</v>
      </c>
      <c r="I35" s="449">
        <f t="shared" si="0"/>
        <v>-1</v>
      </c>
      <c r="J35" s="449">
        <f t="shared" si="1"/>
        <v>-1000</v>
      </c>
      <c r="K35" s="450">
        <f t="shared" si="2"/>
        <v>-0.001</v>
      </c>
      <c r="L35" s="448">
        <v>997575</v>
      </c>
      <c r="M35" s="449">
        <v>997585</v>
      </c>
      <c r="N35" s="449">
        <f t="shared" si="5"/>
        <v>-10</v>
      </c>
      <c r="O35" s="449">
        <f t="shared" si="3"/>
        <v>-10000</v>
      </c>
      <c r="P35" s="450">
        <f t="shared" si="4"/>
        <v>-0.01</v>
      </c>
      <c r="Q35" s="184"/>
    </row>
    <row r="36" spans="1:17" ht="21" customHeight="1">
      <c r="A36" s="355">
        <v>22</v>
      </c>
      <c r="B36" s="462" t="s">
        <v>391</v>
      </c>
      <c r="C36" s="442">
        <v>5128402</v>
      </c>
      <c r="D36" s="470" t="s">
        <v>13</v>
      </c>
      <c r="E36" s="431" t="s">
        <v>361</v>
      </c>
      <c r="F36" s="442">
        <v>1000</v>
      </c>
      <c r="G36" s="448">
        <v>999910</v>
      </c>
      <c r="H36" s="449">
        <v>999909</v>
      </c>
      <c r="I36" s="449">
        <f>G36-H36</f>
        <v>1</v>
      </c>
      <c r="J36" s="449">
        <f t="shared" si="1"/>
        <v>1000</v>
      </c>
      <c r="K36" s="450">
        <f t="shared" si="2"/>
        <v>0.001</v>
      </c>
      <c r="L36" s="448">
        <v>1834</v>
      </c>
      <c r="M36" s="449">
        <v>1804</v>
      </c>
      <c r="N36" s="449">
        <f t="shared" si="5"/>
        <v>30</v>
      </c>
      <c r="O36" s="449">
        <f t="shared" si="3"/>
        <v>30000</v>
      </c>
      <c r="P36" s="450">
        <f t="shared" si="4"/>
        <v>0.03</v>
      </c>
      <c r="Q36" s="623"/>
    </row>
    <row r="37" spans="1:17" ht="15.75" customHeight="1">
      <c r="A37" s="355"/>
      <c r="B37" s="464" t="s">
        <v>35</v>
      </c>
      <c r="C37" s="442"/>
      <c r="D37" s="470"/>
      <c r="E37" s="431"/>
      <c r="F37" s="442"/>
      <c r="G37" s="448"/>
      <c r="H37" s="449"/>
      <c r="I37" s="449"/>
      <c r="J37" s="449"/>
      <c r="K37" s="450"/>
      <c r="L37" s="448"/>
      <c r="M37" s="449"/>
      <c r="N37" s="449"/>
      <c r="O37" s="449"/>
      <c r="P37" s="450"/>
      <c r="Q37" s="184"/>
    </row>
    <row r="38" spans="1:17" ht="15.75" customHeight="1">
      <c r="A38" s="355">
        <v>23</v>
      </c>
      <c r="B38" s="462" t="s">
        <v>388</v>
      </c>
      <c r="C38" s="442">
        <v>4865057</v>
      </c>
      <c r="D38" s="470" t="s">
        <v>13</v>
      </c>
      <c r="E38" s="431" t="s">
        <v>361</v>
      </c>
      <c r="F38" s="442">
        <v>1000</v>
      </c>
      <c r="G38" s="448">
        <v>652741</v>
      </c>
      <c r="H38" s="449">
        <v>652985</v>
      </c>
      <c r="I38" s="449">
        <f t="shared" si="0"/>
        <v>-244</v>
      </c>
      <c r="J38" s="449">
        <f t="shared" si="1"/>
        <v>-244000</v>
      </c>
      <c r="K38" s="450">
        <f t="shared" si="2"/>
        <v>-0.244</v>
      </c>
      <c r="L38" s="448">
        <v>801370</v>
      </c>
      <c r="M38" s="449">
        <v>801377</v>
      </c>
      <c r="N38" s="449">
        <f>L38-M38</f>
        <v>-7</v>
      </c>
      <c r="O38" s="449">
        <f t="shared" si="3"/>
        <v>-7000</v>
      </c>
      <c r="P38" s="450">
        <f t="shared" si="4"/>
        <v>-0.007</v>
      </c>
      <c r="Q38" s="623"/>
    </row>
    <row r="39" spans="1:17" ht="15.75" customHeight="1">
      <c r="A39" s="355">
        <v>24</v>
      </c>
      <c r="B39" s="462" t="s">
        <v>389</v>
      </c>
      <c r="C39" s="442">
        <v>4865058</v>
      </c>
      <c r="D39" s="470" t="s">
        <v>13</v>
      </c>
      <c r="E39" s="431" t="s">
        <v>361</v>
      </c>
      <c r="F39" s="442">
        <v>1000</v>
      </c>
      <c r="G39" s="448">
        <v>659828</v>
      </c>
      <c r="H39" s="449">
        <v>659982</v>
      </c>
      <c r="I39" s="449">
        <f t="shared" si="0"/>
        <v>-154</v>
      </c>
      <c r="J39" s="449">
        <f t="shared" si="1"/>
        <v>-154000</v>
      </c>
      <c r="K39" s="450">
        <f t="shared" si="2"/>
        <v>-0.154</v>
      </c>
      <c r="L39" s="448">
        <v>833848</v>
      </c>
      <c r="M39" s="449">
        <v>833849</v>
      </c>
      <c r="N39" s="449">
        <f>L39-M39</f>
        <v>-1</v>
      </c>
      <c r="O39" s="449">
        <f t="shared" si="3"/>
        <v>-1000</v>
      </c>
      <c r="P39" s="450">
        <f t="shared" si="4"/>
        <v>-0.001</v>
      </c>
      <c r="Q39" s="623"/>
    </row>
    <row r="40" spans="1:17" ht="15.75" customHeight="1">
      <c r="A40" s="355">
        <v>25</v>
      </c>
      <c r="B40" s="462" t="s">
        <v>36</v>
      </c>
      <c r="C40" s="442">
        <v>4864889</v>
      </c>
      <c r="D40" s="470" t="s">
        <v>13</v>
      </c>
      <c r="E40" s="431" t="s">
        <v>361</v>
      </c>
      <c r="F40" s="442">
        <v>1000</v>
      </c>
      <c r="G40" s="448">
        <v>991628</v>
      </c>
      <c r="H40" s="449">
        <v>991489</v>
      </c>
      <c r="I40" s="449">
        <f t="shared" si="0"/>
        <v>139</v>
      </c>
      <c r="J40" s="449">
        <f t="shared" si="1"/>
        <v>139000</v>
      </c>
      <c r="K40" s="450">
        <f t="shared" si="2"/>
        <v>0.139</v>
      </c>
      <c r="L40" s="448">
        <v>998460</v>
      </c>
      <c r="M40" s="449">
        <v>998460</v>
      </c>
      <c r="N40" s="449">
        <f>L40-M40</f>
        <v>0</v>
      </c>
      <c r="O40" s="449">
        <f t="shared" si="3"/>
        <v>0</v>
      </c>
      <c r="P40" s="450">
        <f t="shared" si="4"/>
        <v>0</v>
      </c>
      <c r="Q40" s="184"/>
    </row>
    <row r="41" spans="1:17" ht="15.75" customHeight="1">
      <c r="A41" s="355">
        <v>26</v>
      </c>
      <c r="B41" s="462" t="s">
        <v>37</v>
      </c>
      <c r="C41" s="442">
        <v>5128405</v>
      </c>
      <c r="D41" s="470" t="s">
        <v>13</v>
      </c>
      <c r="E41" s="431" t="s">
        <v>361</v>
      </c>
      <c r="F41" s="442">
        <v>500</v>
      </c>
      <c r="G41" s="448">
        <v>108</v>
      </c>
      <c r="H41" s="449">
        <v>6</v>
      </c>
      <c r="I41" s="449">
        <f t="shared" si="0"/>
        <v>102</v>
      </c>
      <c r="J41" s="449">
        <f t="shared" si="1"/>
        <v>51000</v>
      </c>
      <c r="K41" s="450">
        <f t="shared" si="2"/>
        <v>0.051</v>
      </c>
      <c r="L41" s="448">
        <v>999845</v>
      </c>
      <c r="M41" s="449">
        <v>999843</v>
      </c>
      <c r="N41" s="449">
        <f>L41-M41</f>
        <v>2</v>
      </c>
      <c r="O41" s="449">
        <f t="shared" si="3"/>
        <v>1000</v>
      </c>
      <c r="P41" s="450">
        <f t="shared" si="4"/>
        <v>0.001</v>
      </c>
      <c r="Q41" s="184"/>
    </row>
    <row r="42" spans="1:17" ht="15.75" customHeight="1">
      <c r="A42" s="355"/>
      <c r="B42" s="463" t="s">
        <v>38</v>
      </c>
      <c r="C42" s="442"/>
      <c r="D42" s="471"/>
      <c r="E42" s="431"/>
      <c r="F42" s="442"/>
      <c r="G42" s="448"/>
      <c r="H42" s="449"/>
      <c r="I42" s="449"/>
      <c r="J42" s="449"/>
      <c r="K42" s="450"/>
      <c r="L42" s="448"/>
      <c r="M42" s="449"/>
      <c r="N42" s="449"/>
      <c r="O42" s="449"/>
      <c r="P42" s="450"/>
      <c r="Q42" s="184"/>
    </row>
    <row r="43" spans="1:17" ht="15.75" customHeight="1">
      <c r="A43" s="355">
        <v>27</v>
      </c>
      <c r="B43" s="462" t="s">
        <v>39</v>
      </c>
      <c r="C43" s="442">
        <v>4865054</v>
      </c>
      <c r="D43" s="470" t="s">
        <v>13</v>
      </c>
      <c r="E43" s="431" t="s">
        <v>361</v>
      </c>
      <c r="F43" s="442">
        <v>-1000</v>
      </c>
      <c r="G43" s="448">
        <v>8185</v>
      </c>
      <c r="H43" s="449">
        <v>8057</v>
      </c>
      <c r="I43" s="449">
        <f t="shared" si="0"/>
        <v>128</v>
      </c>
      <c r="J43" s="449">
        <f t="shared" si="1"/>
        <v>-128000</v>
      </c>
      <c r="K43" s="450">
        <f t="shared" si="2"/>
        <v>-0.128</v>
      </c>
      <c r="L43" s="448">
        <v>981904</v>
      </c>
      <c r="M43" s="449">
        <v>981904</v>
      </c>
      <c r="N43" s="449">
        <f>L43-M43</f>
        <v>0</v>
      </c>
      <c r="O43" s="449">
        <f t="shared" si="3"/>
        <v>0</v>
      </c>
      <c r="P43" s="450">
        <f t="shared" si="4"/>
        <v>0</v>
      </c>
      <c r="Q43" s="184"/>
    </row>
    <row r="44" spans="1:17" ht="15.75" customHeight="1">
      <c r="A44" s="355">
        <v>28</v>
      </c>
      <c r="B44" s="462" t="s">
        <v>17</v>
      </c>
      <c r="C44" s="442">
        <v>4865055</v>
      </c>
      <c r="D44" s="470" t="s">
        <v>13</v>
      </c>
      <c r="E44" s="431" t="s">
        <v>361</v>
      </c>
      <c r="F44" s="442">
        <v>-1000</v>
      </c>
      <c r="G44" s="448">
        <v>106</v>
      </c>
      <c r="H44" s="449">
        <v>59</v>
      </c>
      <c r="I44" s="449">
        <f t="shared" si="0"/>
        <v>47</v>
      </c>
      <c r="J44" s="449">
        <f t="shared" si="1"/>
        <v>-47000</v>
      </c>
      <c r="K44" s="450">
        <f t="shared" si="2"/>
        <v>-0.047</v>
      </c>
      <c r="L44" s="448">
        <v>948562</v>
      </c>
      <c r="M44" s="449">
        <v>948563</v>
      </c>
      <c r="N44" s="449">
        <f>L44-M44</f>
        <v>-1</v>
      </c>
      <c r="O44" s="449">
        <f t="shared" si="3"/>
        <v>1000</v>
      </c>
      <c r="P44" s="450">
        <f t="shared" si="4"/>
        <v>0.001</v>
      </c>
      <c r="Q44" s="184"/>
    </row>
    <row r="45" spans="1:17" ht="15.75" customHeight="1">
      <c r="A45" s="355"/>
      <c r="B45" s="463" t="s">
        <v>40</v>
      </c>
      <c r="C45" s="442"/>
      <c r="D45" s="471"/>
      <c r="E45" s="431"/>
      <c r="F45" s="442"/>
      <c r="G45" s="448"/>
      <c r="H45" s="449"/>
      <c r="I45" s="449"/>
      <c r="J45" s="449"/>
      <c r="K45" s="450"/>
      <c r="L45" s="448"/>
      <c r="M45" s="449"/>
      <c r="N45" s="449"/>
      <c r="O45" s="449"/>
      <c r="P45" s="450"/>
      <c r="Q45" s="184"/>
    </row>
    <row r="46" spans="1:17" ht="15.75" customHeight="1">
      <c r="A46" s="355">
        <v>29</v>
      </c>
      <c r="B46" s="462" t="s">
        <v>41</v>
      </c>
      <c r="C46" s="442">
        <v>4865056</v>
      </c>
      <c r="D46" s="470" t="s">
        <v>13</v>
      </c>
      <c r="E46" s="431" t="s">
        <v>361</v>
      </c>
      <c r="F46" s="442">
        <v>-1000</v>
      </c>
      <c r="G46" s="448">
        <v>991578</v>
      </c>
      <c r="H46" s="449">
        <v>991761</v>
      </c>
      <c r="I46" s="449">
        <f t="shared" si="0"/>
        <v>-183</v>
      </c>
      <c r="J46" s="449">
        <f t="shared" si="1"/>
        <v>183000</v>
      </c>
      <c r="K46" s="450">
        <f t="shared" si="2"/>
        <v>0.183</v>
      </c>
      <c r="L46" s="448">
        <v>933404</v>
      </c>
      <c r="M46" s="449">
        <v>933409</v>
      </c>
      <c r="N46" s="449">
        <f>L46-M46</f>
        <v>-5</v>
      </c>
      <c r="O46" s="449">
        <f t="shared" si="3"/>
        <v>5000</v>
      </c>
      <c r="P46" s="450">
        <f t="shared" si="4"/>
        <v>0.005</v>
      </c>
      <c r="Q46" s="184"/>
    </row>
    <row r="47" spans="1:17" ht="15.75" customHeight="1">
      <c r="A47" s="355"/>
      <c r="B47" s="463" t="s">
        <v>399</v>
      </c>
      <c r="C47" s="442"/>
      <c r="D47" s="470"/>
      <c r="E47" s="431"/>
      <c r="F47" s="442"/>
      <c r="G47" s="448"/>
      <c r="H47" s="449"/>
      <c r="I47" s="449"/>
      <c r="J47" s="449"/>
      <c r="K47" s="450"/>
      <c r="L47" s="448"/>
      <c r="M47" s="449"/>
      <c r="N47" s="449"/>
      <c r="O47" s="449"/>
      <c r="P47" s="450"/>
      <c r="Q47" s="184"/>
    </row>
    <row r="48" spans="1:17" ht="18.75" customHeight="1">
      <c r="A48" s="355">
        <v>30</v>
      </c>
      <c r="B48" s="462" t="s">
        <v>406</v>
      </c>
      <c r="C48" s="442">
        <v>4865049</v>
      </c>
      <c r="D48" s="470" t="s">
        <v>13</v>
      </c>
      <c r="E48" s="431" t="s">
        <v>361</v>
      </c>
      <c r="F48" s="442">
        <v>-1000</v>
      </c>
      <c r="G48" s="448">
        <v>999514</v>
      </c>
      <c r="H48" s="449">
        <v>999834</v>
      </c>
      <c r="I48" s="449">
        <f>G48-H48</f>
        <v>-320</v>
      </c>
      <c r="J48" s="449">
        <f t="shared" si="1"/>
        <v>320000</v>
      </c>
      <c r="K48" s="450">
        <f t="shared" si="2"/>
        <v>0.32</v>
      </c>
      <c r="L48" s="448">
        <v>0</v>
      </c>
      <c r="M48" s="449">
        <v>0</v>
      </c>
      <c r="N48" s="449">
        <f>L48-M48</f>
        <v>0</v>
      </c>
      <c r="O48" s="449">
        <f t="shared" si="3"/>
        <v>0</v>
      </c>
      <c r="P48" s="450">
        <f t="shared" si="4"/>
        <v>0</v>
      </c>
      <c r="Q48" s="722"/>
    </row>
    <row r="49" spans="1:17" ht="15.75" customHeight="1">
      <c r="A49" s="355">
        <v>31</v>
      </c>
      <c r="B49" s="462" t="s">
        <v>400</v>
      </c>
      <c r="C49" s="442">
        <v>4865022</v>
      </c>
      <c r="D49" s="470" t="s">
        <v>13</v>
      </c>
      <c r="E49" s="431" t="s">
        <v>361</v>
      </c>
      <c r="F49" s="442">
        <v>-1000</v>
      </c>
      <c r="G49" s="448">
        <v>11756</v>
      </c>
      <c r="H49" s="449">
        <v>9985</v>
      </c>
      <c r="I49" s="449">
        <f>G49-H49</f>
        <v>1771</v>
      </c>
      <c r="J49" s="449">
        <f t="shared" si="1"/>
        <v>-1771000</v>
      </c>
      <c r="K49" s="450">
        <f t="shared" si="2"/>
        <v>-1.771</v>
      </c>
      <c r="L49" s="448">
        <v>999970</v>
      </c>
      <c r="M49" s="449">
        <v>999970</v>
      </c>
      <c r="N49" s="449">
        <f>L49-M49</f>
        <v>0</v>
      </c>
      <c r="O49" s="449">
        <f t="shared" si="3"/>
        <v>0</v>
      </c>
      <c r="P49" s="450">
        <f t="shared" si="4"/>
        <v>0</v>
      </c>
      <c r="Q49" s="590"/>
    </row>
    <row r="50" spans="1:17" ht="15.75" customHeight="1">
      <c r="A50" s="355"/>
      <c r="B50" s="464" t="s">
        <v>398</v>
      </c>
      <c r="C50" s="442"/>
      <c r="D50" s="470"/>
      <c r="E50" s="431"/>
      <c r="F50" s="442"/>
      <c r="G50" s="448"/>
      <c r="H50" s="449"/>
      <c r="I50" s="449"/>
      <c r="J50" s="449"/>
      <c r="K50" s="450"/>
      <c r="L50" s="448"/>
      <c r="M50" s="449"/>
      <c r="N50" s="449"/>
      <c r="O50" s="449"/>
      <c r="P50" s="450"/>
      <c r="Q50" s="184"/>
    </row>
    <row r="51" spans="1:17" ht="15.75" customHeight="1">
      <c r="A51" s="355"/>
      <c r="B51" s="464" t="s">
        <v>46</v>
      </c>
      <c r="C51" s="442"/>
      <c r="D51" s="470"/>
      <c r="E51" s="431"/>
      <c r="F51" s="442"/>
      <c r="G51" s="448"/>
      <c r="H51" s="449"/>
      <c r="I51" s="449"/>
      <c r="J51" s="449"/>
      <c r="K51" s="450"/>
      <c r="L51" s="448"/>
      <c r="M51" s="449"/>
      <c r="N51" s="449"/>
      <c r="O51" s="449"/>
      <c r="P51" s="450"/>
      <c r="Q51" s="184"/>
    </row>
    <row r="52" spans="1:17" ht="15.75" customHeight="1">
      <c r="A52" s="355">
        <v>32</v>
      </c>
      <c r="B52" s="462" t="s">
        <v>47</v>
      </c>
      <c r="C52" s="442">
        <v>4864843</v>
      </c>
      <c r="D52" s="470" t="s">
        <v>13</v>
      </c>
      <c r="E52" s="431" t="s">
        <v>361</v>
      </c>
      <c r="F52" s="442">
        <v>1000</v>
      </c>
      <c r="G52" s="448">
        <v>725</v>
      </c>
      <c r="H52" s="449">
        <v>687</v>
      </c>
      <c r="I52" s="449">
        <f t="shared" si="0"/>
        <v>38</v>
      </c>
      <c r="J52" s="449">
        <f t="shared" si="1"/>
        <v>38000</v>
      </c>
      <c r="K52" s="450">
        <f t="shared" si="2"/>
        <v>0.038</v>
      </c>
      <c r="L52" s="448">
        <v>16402</v>
      </c>
      <c r="M52" s="449">
        <v>16372</v>
      </c>
      <c r="N52" s="449">
        <f>L52-M52</f>
        <v>30</v>
      </c>
      <c r="O52" s="449">
        <f t="shared" si="3"/>
        <v>30000</v>
      </c>
      <c r="P52" s="450">
        <f t="shared" si="4"/>
        <v>0.03</v>
      </c>
      <c r="Q52" s="184"/>
    </row>
    <row r="53" spans="1:17" ht="15.75" customHeight="1" thickBot="1">
      <c r="A53" s="358">
        <v>33</v>
      </c>
      <c r="B53" s="465" t="s">
        <v>48</v>
      </c>
      <c r="C53" s="425">
        <v>4864844</v>
      </c>
      <c r="D53" s="472" t="s">
        <v>13</v>
      </c>
      <c r="E53" s="432" t="s">
        <v>361</v>
      </c>
      <c r="F53" s="425">
        <v>1000</v>
      </c>
      <c r="G53" s="448">
        <v>999603</v>
      </c>
      <c r="H53" s="454">
        <v>999419</v>
      </c>
      <c r="I53" s="454">
        <f t="shared" si="0"/>
        <v>184</v>
      </c>
      <c r="J53" s="454">
        <f t="shared" si="1"/>
        <v>184000</v>
      </c>
      <c r="K53" s="455">
        <f t="shared" si="2"/>
        <v>0.184</v>
      </c>
      <c r="L53" s="448">
        <v>3183</v>
      </c>
      <c r="M53" s="454">
        <v>3175</v>
      </c>
      <c r="N53" s="454">
        <f>L53-M53</f>
        <v>8</v>
      </c>
      <c r="O53" s="454">
        <f t="shared" si="3"/>
        <v>8000</v>
      </c>
      <c r="P53" s="455">
        <f t="shared" si="4"/>
        <v>0.008</v>
      </c>
      <c r="Q53" s="185"/>
    </row>
    <row r="54" spans="1:17" ht="15.75" customHeight="1" thickTop="1">
      <c r="A54" s="354"/>
      <c r="B54" s="466"/>
      <c r="C54" s="47"/>
      <c r="D54" s="471"/>
      <c r="E54" s="431"/>
      <c r="F54" s="47"/>
      <c r="G54" s="456"/>
      <c r="H54" s="449"/>
      <c r="I54" s="449"/>
      <c r="J54" s="449"/>
      <c r="K54" s="449"/>
      <c r="L54" s="456"/>
      <c r="M54" s="449"/>
      <c r="N54" s="449"/>
      <c r="O54" s="449"/>
      <c r="P54" s="449"/>
      <c r="Q54" s="27"/>
    </row>
    <row r="55" spans="1:17" ht="21.75" customHeight="1" thickBot="1">
      <c r="A55" s="356"/>
      <c r="B55" s="469" t="s">
        <v>326</v>
      </c>
      <c r="C55" s="47"/>
      <c r="D55" s="471"/>
      <c r="E55" s="431"/>
      <c r="F55" s="47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222" t="str">
        <f>Q1</f>
        <v>APRIL-2012</v>
      </c>
    </row>
    <row r="56" spans="1:17" ht="15.75" customHeight="1" thickTop="1">
      <c r="A56" s="353"/>
      <c r="B56" s="461" t="s">
        <v>49</v>
      </c>
      <c r="C56" s="422"/>
      <c r="D56" s="473"/>
      <c r="E56" s="473"/>
      <c r="F56" s="422"/>
      <c r="G56" s="457"/>
      <c r="H56" s="456"/>
      <c r="I56" s="456"/>
      <c r="J56" s="456"/>
      <c r="K56" s="458"/>
      <c r="L56" s="457"/>
      <c r="M56" s="456"/>
      <c r="N56" s="456"/>
      <c r="O56" s="456"/>
      <c r="P56" s="458"/>
      <c r="Q56" s="183"/>
    </row>
    <row r="57" spans="1:17" ht="15.75" customHeight="1">
      <c r="A57" s="355">
        <v>34</v>
      </c>
      <c r="B57" s="466" t="s">
        <v>86</v>
      </c>
      <c r="C57" s="442">
        <v>4865169</v>
      </c>
      <c r="D57" s="471" t="s">
        <v>13</v>
      </c>
      <c r="E57" s="431" t="s">
        <v>361</v>
      </c>
      <c r="F57" s="442">
        <v>1000</v>
      </c>
      <c r="G57" s="448">
        <v>1361</v>
      </c>
      <c r="H57" s="449">
        <v>1286</v>
      </c>
      <c r="I57" s="449">
        <f t="shared" si="0"/>
        <v>75</v>
      </c>
      <c r="J57" s="449">
        <f t="shared" si="1"/>
        <v>75000</v>
      </c>
      <c r="K57" s="450">
        <f t="shared" si="2"/>
        <v>0.075</v>
      </c>
      <c r="L57" s="448">
        <v>56374</v>
      </c>
      <c r="M57" s="449">
        <v>56251</v>
      </c>
      <c r="N57" s="449">
        <f>L57-M57</f>
        <v>123</v>
      </c>
      <c r="O57" s="449">
        <f t="shared" si="3"/>
        <v>123000</v>
      </c>
      <c r="P57" s="450">
        <f t="shared" si="4"/>
        <v>0.123</v>
      </c>
      <c r="Q57" s="184"/>
    </row>
    <row r="58" spans="1:17" ht="15.75" customHeight="1">
      <c r="A58" s="355"/>
      <c r="B58" s="463" t="s">
        <v>323</v>
      </c>
      <c r="C58" s="442"/>
      <c r="D58" s="471"/>
      <c r="E58" s="431"/>
      <c r="F58" s="442"/>
      <c r="G58" s="451"/>
      <c r="H58" s="452"/>
      <c r="I58" s="449"/>
      <c r="J58" s="449"/>
      <c r="K58" s="450"/>
      <c r="L58" s="451"/>
      <c r="M58" s="449"/>
      <c r="N58" s="449"/>
      <c r="O58" s="449"/>
      <c r="P58" s="450"/>
      <c r="Q58" s="184"/>
    </row>
    <row r="59" spans="1:17" ht="15.75" customHeight="1">
      <c r="A59" s="355">
        <v>35</v>
      </c>
      <c r="B59" s="462" t="s">
        <v>322</v>
      </c>
      <c r="C59" s="442">
        <v>4864824</v>
      </c>
      <c r="D59" s="471" t="s">
        <v>13</v>
      </c>
      <c r="E59" s="431" t="s">
        <v>361</v>
      </c>
      <c r="F59" s="442">
        <v>100</v>
      </c>
      <c r="G59" s="448">
        <v>14267</v>
      </c>
      <c r="H59" s="449">
        <v>14018</v>
      </c>
      <c r="I59" s="449">
        <f t="shared" si="0"/>
        <v>249</v>
      </c>
      <c r="J59" s="449">
        <f t="shared" si="1"/>
        <v>24900</v>
      </c>
      <c r="K59" s="450">
        <f t="shared" si="2"/>
        <v>0.0249</v>
      </c>
      <c r="L59" s="448">
        <v>62522</v>
      </c>
      <c r="M59" s="449">
        <v>61784</v>
      </c>
      <c r="N59" s="449">
        <f>L59-M59</f>
        <v>738</v>
      </c>
      <c r="O59" s="449">
        <f t="shared" si="3"/>
        <v>73800</v>
      </c>
      <c r="P59" s="450">
        <f t="shared" si="4"/>
        <v>0.0738</v>
      </c>
      <c r="Q59" s="184"/>
    </row>
    <row r="60" spans="1:17" ht="15.75" customHeight="1">
      <c r="A60" s="355"/>
      <c r="B60" s="462"/>
      <c r="C60" s="442"/>
      <c r="D60" s="470"/>
      <c r="E60" s="431"/>
      <c r="F60" s="442"/>
      <c r="G60" s="448"/>
      <c r="H60" s="449"/>
      <c r="I60" s="449"/>
      <c r="J60" s="449"/>
      <c r="K60" s="450"/>
      <c r="L60" s="448"/>
      <c r="M60" s="449"/>
      <c r="N60" s="449"/>
      <c r="O60" s="449"/>
      <c r="P60" s="450"/>
      <c r="Q60" s="184"/>
    </row>
    <row r="61" spans="1:17" ht="15.75" customHeight="1">
      <c r="A61" s="355"/>
      <c r="B61" s="385" t="s">
        <v>55</v>
      </c>
      <c r="C61" s="443"/>
      <c r="D61" s="474"/>
      <c r="E61" s="474"/>
      <c r="F61" s="443"/>
      <c r="G61" s="448"/>
      <c r="H61" s="449"/>
      <c r="I61" s="449"/>
      <c r="J61" s="449"/>
      <c r="K61" s="450"/>
      <c r="L61" s="448"/>
      <c r="M61" s="449"/>
      <c r="N61" s="449"/>
      <c r="O61" s="449"/>
      <c r="P61" s="450"/>
      <c r="Q61" s="184"/>
    </row>
    <row r="62" spans="1:17" ht="15.75" customHeight="1">
      <c r="A62" s="355">
        <v>36</v>
      </c>
      <c r="B62" s="467" t="s">
        <v>56</v>
      </c>
      <c r="C62" s="443">
        <v>4865090</v>
      </c>
      <c r="D62" s="475" t="s">
        <v>13</v>
      </c>
      <c r="E62" s="431" t="s">
        <v>361</v>
      </c>
      <c r="F62" s="443">
        <v>100</v>
      </c>
      <c r="G62" s="448">
        <v>8849</v>
      </c>
      <c r="H62" s="449">
        <v>8781</v>
      </c>
      <c r="I62" s="449">
        <f>G62-H62</f>
        <v>68</v>
      </c>
      <c r="J62" s="449">
        <f>$F62*I62</f>
        <v>6800</v>
      </c>
      <c r="K62" s="450">
        <f>J62/1000000</f>
        <v>0.0068</v>
      </c>
      <c r="L62" s="448">
        <v>15370</v>
      </c>
      <c r="M62" s="449">
        <v>13976</v>
      </c>
      <c r="N62" s="449">
        <f>L62-M62</f>
        <v>1394</v>
      </c>
      <c r="O62" s="449">
        <f>$F62*N62</f>
        <v>139400</v>
      </c>
      <c r="P62" s="450">
        <f>O62/1000000</f>
        <v>0.1394</v>
      </c>
      <c r="Q62" s="551"/>
    </row>
    <row r="63" spans="1:17" ht="15.75" customHeight="1">
      <c r="A63" s="355">
        <v>37</v>
      </c>
      <c r="B63" s="467" t="s">
        <v>57</v>
      </c>
      <c r="C63" s="443">
        <v>4902519</v>
      </c>
      <c r="D63" s="475" t="s">
        <v>13</v>
      </c>
      <c r="E63" s="431" t="s">
        <v>361</v>
      </c>
      <c r="F63" s="443">
        <v>100</v>
      </c>
      <c r="G63" s="448">
        <v>9681</v>
      </c>
      <c r="H63" s="449">
        <v>9668</v>
      </c>
      <c r="I63" s="449">
        <f>G63-H63</f>
        <v>13</v>
      </c>
      <c r="J63" s="449">
        <f>$F63*I63</f>
        <v>1300</v>
      </c>
      <c r="K63" s="450">
        <f>J63/1000000</f>
        <v>0.0013</v>
      </c>
      <c r="L63" s="448">
        <v>31397</v>
      </c>
      <c r="M63" s="449">
        <v>30964</v>
      </c>
      <c r="N63" s="449">
        <f>L63-M63</f>
        <v>433</v>
      </c>
      <c r="O63" s="449">
        <f>$F63*N63</f>
        <v>43300</v>
      </c>
      <c r="P63" s="450">
        <f>O63/1000000</f>
        <v>0.0433</v>
      </c>
      <c r="Q63" s="184"/>
    </row>
    <row r="64" spans="1:17" ht="15.75" customHeight="1">
      <c r="A64" s="355">
        <v>38</v>
      </c>
      <c r="B64" s="467" t="s">
        <v>58</v>
      </c>
      <c r="C64" s="443">
        <v>4902520</v>
      </c>
      <c r="D64" s="475" t="s">
        <v>13</v>
      </c>
      <c r="E64" s="431" t="s">
        <v>361</v>
      </c>
      <c r="F64" s="443">
        <v>100</v>
      </c>
      <c r="G64" s="448">
        <v>13757</v>
      </c>
      <c r="H64" s="449">
        <v>13752</v>
      </c>
      <c r="I64" s="449">
        <f>G64-H64</f>
        <v>5</v>
      </c>
      <c r="J64" s="449">
        <f>$F64*I64</f>
        <v>500</v>
      </c>
      <c r="K64" s="450">
        <f>J64/1000000</f>
        <v>0.0005</v>
      </c>
      <c r="L64" s="448">
        <v>39479</v>
      </c>
      <c r="M64" s="449">
        <v>38042</v>
      </c>
      <c r="N64" s="449">
        <f>L64-M64</f>
        <v>1437</v>
      </c>
      <c r="O64" s="449">
        <f>$F64*N64</f>
        <v>143700</v>
      </c>
      <c r="P64" s="450">
        <f>O64/1000000</f>
        <v>0.1437</v>
      </c>
      <c r="Q64" s="184"/>
    </row>
    <row r="65" spans="1:17" ht="15.75" customHeight="1">
      <c r="A65" s="355"/>
      <c r="B65" s="385" t="s">
        <v>59</v>
      </c>
      <c r="C65" s="443"/>
      <c r="D65" s="474"/>
      <c r="E65" s="474"/>
      <c r="F65" s="443"/>
      <c r="G65" s="448"/>
      <c r="H65" s="449"/>
      <c r="I65" s="449"/>
      <c r="J65" s="449"/>
      <c r="K65" s="450"/>
      <c r="L65" s="448"/>
      <c r="M65" s="449"/>
      <c r="N65" s="449"/>
      <c r="O65" s="449"/>
      <c r="P65" s="450"/>
      <c r="Q65" s="184"/>
    </row>
    <row r="66" spans="1:17" ht="15.75" customHeight="1">
      <c r="A66" s="355">
        <v>39</v>
      </c>
      <c r="B66" s="467" t="s">
        <v>60</v>
      </c>
      <c r="C66" s="443">
        <v>4902521</v>
      </c>
      <c r="D66" s="475" t="s">
        <v>13</v>
      </c>
      <c r="E66" s="431" t="s">
        <v>361</v>
      </c>
      <c r="F66" s="443">
        <v>100</v>
      </c>
      <c r="G66" s="448">
        <v>33364</v>
      </c>
      <c r="H66" s="449">
        <v>33100</v>
      </c>
      <c r="I66" s="449">
        <f aca="true" t="shared" si="6" ref="I66:I72">G66-H66</f>
        <v>264</v>
      </c>
      <c r="J66" s="449">
        <f aca="true" t="shared" si="7" ref="J66:J72">$F66*I66</f>
        <v>26400</v>
      </c>
      <c r="K66" s="450">
        <f aca="true" t="shared" si="8" ref="K66:K72">J66/1000000</f>
        <v>0.0264</v>
      </c>
      <c r="L66" s="448">
        <v>11020</v>
      </c>
      <c r="M66" s="449">
        <v>10957</v>
      </c>
      <c r="N66" s="449">
        <f aca="true" t="shared" si="9" ref="N66:N72">L66-M66</f>
        <v>63</v>
      </c>
      <c r="O66" s="449">
        <f aca="true" t="shared" si="10" ref="O66:O72">$F66*N66</f>
        <v>6300</v>
      </c>
      <c r="P66" s="450">
        <f aca="true" t="shared" si="11" ref="P66:P72">O66/1000000</f>
        <v>0.0063</v>
      </c>
      <c r="Q66" s="184"/>
    </row>
    <row r="67" spans="1:17" ht="15.75" customHeight="1">
      <c r="A67" s="355">
        <v>40</v>
      </c>
      <c r="B67" s="467" t="s">
        <v>61</v>
      </c>
      <c r="C67" s="443">
        <v>4902522</v>
      </c>
      <c r="D67" s="475" t="s">
        <v>13</v>
      </c>
      <c r="E67" s="431" t="s">
        <v>361</v>
      </c>
      <c r="F67" s="443">
        <v>100</v>
      </c>
      <c r="G67" s="448">
        <v>840</v>
      </c>
      <c r="H67" s="449">
        <v>840</v>
      </c>
      <c r="I67" s="449">
        <f t="shared" si="6"/>
        <v>0</v>
      </c>
      <c r="J67" s="449">
        <f t="shared" si="7"/>
        <v>0</v>
      </c>
      <c r="K67" s="450">
        <f t="shared" si="8"/>
        <v>0</v>
      </c>
      <c r="L67" s="448">
        <v>185</v>
      </c>
      <c r="M67" s="449">
        <v>185</v>
      </c>
      <c r="N67" s="449">
        <f t="shared" si="9"/>
        <v>0</v>
      </c>
      <c r="O67" s="449">
        <f t="shared" si="10"/>
        <v>0</v>
      </c>
      <c r="P67" s="450">
        <f t="shared" si="11"/>
        <v>0</v>
      </c>
      <c r="Q67" s="184"/>
    </row>
    <row r="68" spans="1:17" ht="15.75" customHeight="1">
      <c r="A68" s="355">
        <v>41</v>
      </c>
      <c r="B68" s="467" t="s">
        <v>62</v>
      </c>
      <c r="C68" s="443">
        <v>4902523</v>
      </c>
      <c r="D68" s="475" t="s">
        <v>13</v>
      </c>
      <c r="E68" s="431" t="s">
        <v>361</v>
      </c>
      <c r="F68" s="443">
        <v>100</v>
      </c>
      <c r="G68" s="448">
        <v>999815</v>
      </c>
      <c r="H68" s="449">
        <v>999815</v>
      </c>
      <c r="I68" s="449">
        <f t="shared" si="6"/>
        <v>0</v>
      </c>
      <c r="J68" s="449">
        <f t="shared" si="7"/>
        <v>0</v>
      </c>
      <c r="K68" s="450">
        <f t="shared" si="8"/>
        <v>0</v>
      </c>
      <c r="L68" s="448">
        <v>999943</v>
      </c>
      <c r="M68" s="449">
        <v>999943</v>
      </c>
      <c r="N68" s="449">
        <f t="shared" si="9"/>
        <v>0</v>
      </c>
      <c r="O68" s="449">
        <f t="shared" si="10"/>
        <v>0</v>
      </c>
      <c r="P68" s="450">
        <f t="shared" si="11"/>
        <v>0</v>
      </c>
      <c r="Q68" s="184"/>
    </row>
    <row r="69" spans="1:17" ht="15.75" customHeight="1">
      <c r="A69" s="355">
        <v>42</v>
      </c>
      <c r="B69" s="467" t="s">
        <v>63</v>
      </c>
      <c r="C69" s="443">
        <v>4902524</v>
      </c>
      <c r="D69" s="475" t="s">
        <v>13</v>
      </c>
      <c r="E69" s="431" t="s">
        <v>361</v>
      </c>
      <c r="F69" s="443">
        <v>100</v>
      </c>
      <c r="G69" s="448">
        <v>0</v>
      </c>
      <c r="H69" s="449">
        <v>0</v>
      </c>
      <c r="I69" s="449">
        <f t="shared" si="6"/>
        <v>0</v>
      </c>
      <c r="J69" s="449">
        <f t="shared" si="7"/>
        <v>0</v>
      </c>
      <c r="K69" s="450">
        <f t="shared" si="8"/>
        <v>0</v>
      </c>
      <c r="L69" s="448">
        <v>0</v>
      </c>
      <c r="M69" s="449">
        <v>0</v>
      </c>
      <c r="N69" s="449">
        <f t="shared" si="9"/>
        <v>0</v>
      </c>
      <c r="O69" s="449">
        <f t="shared" si="10"/>
        <v>0</v>
      </c>
      <c r="P69" s="450">
        <f t="shared" si="11"/>
        <v>0</v>
      </c>
      <c r="Q69" s="184"/>
    </row>
    <row r="70" spans="1:17" ht="15.75" customHeight="1">
      <c r="A70" s="355">
        <v>43</v>
      </c>
      <c r="B70" s="467" t="s">
        <v>64</v>
      </c>
      <c r="C70" s="443">
        <v>4902525</v>
      </c>
      <c r="D70" s="475" t="s">
        <v>13</v>
      </c>
      <c r="E70" s="431" t="s">
        <v>361</v>
      </c>
      <c r="F70" s="443">
        <v>100</v>
      </c>
      <c r="G70" s="448">
        <v>0</v>
      </c>
      <c r="H70" s="449">
        <v>0</v>
      </c>
      <c r="I70" s="449">
        <f t="shared" si="6"/>
        <v>0</v>
      </c>
      <c r="J70" s="449">
        <f t="shared" si="7"/>
        <v>0</v>
      </c>
      <c r="K70" s="450">
        <f t="shared" si="8"/>
        <v>0</v>
      </c>
      <c r="L70" s="448">
        <v>0</v>
      </c>
      <c r="M70" s="449">
        <v>0</v>
      </c>
      <c r="N70" s="449">
        <f t="shared" si="9"/>
        <v>0</v>
      </c>
      <c r="O70" s="449">
        <f t="shared" si="10"/>
        <v>0</v>
      </c>
      <c r="P70" s="450">
        <f t="shared" si="11"/>
        <v>0</v>
      </c>
      <c r="Q70" s="184"/>
    </row>
    <row r="71" spans="1:17" ht="15.75" customHeight="1">
      <c r="A71" s="355">
        <v>44</v>
      </c>
      <c r="B71" s="467" t="s">
        <v>65</v>
      </c>
      <c r="C71" s="443">
        <v>4902526</v>
      </c>
      <c r="D71" s="475" t="s">
        <v>13</v>
      </c>
      <c r="E71" s="431" t="s">
        <v>361</v>
      </c>
      <c r="F71" s="443">
        <v>100</v>
      </c>
      <c r="G71" s="448">
        <v>16025</v>
      </c>
      <c r="H71" s="449">
        <v>15843</v>
      </c>
      <c r="I71" s="449">
        <f t="shared" si="6"/>
        <v>182</v>
      </c>
      <c r="J71" s="449">
        <f t="shared" si="7"/>
        <v>18200</v>
      </c>
      <c r="K71" s="450">
        <f t="shared" si="8"/>
        <v>0.0182</v>
      </c>
      <c r="L71" s="448">
        <v>11291</v>
      </c>
      <c r="M71" s="449">
        <v>11244</v>
      </c>
      <c r="N71" s="449">
        <f t="shared" si="9"/>
        <v>47</v>
      </c>
      <c r="O71" s="449">
        <f t="shared" si="10"/>
        <v>4700</v>
      </c>
      <c r="P71" s="450">
        <f t="shared" si="11"/>
        <v>0.0047</v>
      </c>
      <c r="Q71" s="184"/>
    </row>
    <row r="72" spans="1:17" ht="15.75" customHeight="1">
      <c r="A72" s="355">
        <v>45</v>
      </c>
      <c r="B72" s="467" t="s">
        <v>66</v>
      </c>
      <c r="C72" s="443">
        <v>4902527</v>
      </c>
      <c r="D72" s="475" t="s">
        <v>13</v>
      </c>
      <c r="E72" s="431" t="s">
        <v>361</v>
      </c>
      <c r="F72" s="443">
        <v>100</v>
      </c>
      <c r="G72" s="448">
        <v>997175</v>
      </c>
      <c r="H72" s="449">
        <v>997311</v>
      </c>
      <c r="I72" s="449">
        <f t="shared" si="6"/>
        <v>-136</v>
      </c>
      <c r="J72" s="449">
        <f t="shared" si="7"/>
        <v>-13600</v>
      </c>
      <c r="K72" s="450">
        <f t="shared" si="8"/>
        <v>-0.0136</v>
      </c>
      <c r="L72" s="448">
        <v>1337</v>
      </c>
      <c r="M72" s="449">
        <v>1324</v>
      </c>
      <c r="N72" s="449">
        <f t="shared" si="9"/>
        <v>13</v>
      </c>
      <c r="O72" s="449">
        <f t="shared" si="10"/>
        <v>1300</v>
      </c>
      <c r="P72" s="450">
        <f t="shared" si="11"/>
        <v>0.0013</v>
      </c>
      <c r="Q72" s="184"/>
    </row>
    <row r="73" spans="1:17" ht="15.75" customHeight="1">
      <c r="A73" s="355"/>
      <c r="B73" s="385" t="s">
        <v>67</v>
      </c>
      <c r="C73" s="443"/>
      <c r="D73" s="474"/>
      <c r="E73" s="474"/>
      <c r="F73" s="443"/>
      <c r="G73" s="448"/>
      <c r="H73" s="449"/>
      <c r="I73" s="449"/>
      <c r="J73" s="449"/>
      <c r="K73" s="450"/>
      <c r="L73" s="448"/>
      <c r="M73" s="449"/>
      <c r="N73" s="449"/>
      <c r="O73" s="449"/>
      <c r="P73" s="450"/>
      <c r="Q73" s="184"/>
    </row>
    <row r="74" spans="1:17" ht="15.75" customHeight="1">
      <c r="A74" s="355">
        <v>46</v>
      </c>
      <c r="B74" s="467" t="s">
        <v>68</v>
      </c>
      <c r="C74" s="443">
        <v>4865091</v>
      </c>
      <c r="D74" s="475" t="s">
        <v>13</v>
      </c>
      <c r="E74" s="431" t="s">
        <v>361</v>
      </c>
      <c r="F74" s="443">
        <v>500</v>
      </c>
      <c r="G74" s="448">
        <v>5132</v>
      </c>
      <c r="H74" s="449">
        <v>5126</v>
      </c>
      <c r="I74" s="449">
        <f>G74-H74</f>
        <v>6</v>
      </c>
      <c r="J74" s="449">
        <f>$F74*I74</f>
        <v>3000</v>
      </c>
      <c r="K74" s="450">
        <f>J74/1000000</f>
        <v>0.003</v>
      </c>
      <c r="L74" s="448">
        <v>22929</v>
      </c>
      <c r="M74" s="449">
        <v>22836</v>
      </c>
      <c r="N74" s="449">
        <f>L74-M74</f>
        <v>93</v>
      </c>
      <c r="O74" s="449">
        <f>$F74*N74</f>
        <v>46500</v>
      </c>
      <c r="P74" s="450">
        <f>O74/1000000</f>
        <v>0.0465</v>
      </c>
      <c r="Q74" s="583"/>
    </row>
    <row r="75" spans="1:17" ht="15.75" customHeight="1">
      <c r="A75" s="355">
        <v>47</v>
      </c>
      <c r="B75" s="467" t="s">
        <v>69</v>
      </c>
      <c r="C75" s="443">
        <v>4902530</v>
      </c>
      <c r="D75" s="475" t="s">
        <v>13</v>
      </c>
      <c r="E75" s="431" t="s">
        <v>361</v>
      </c>
      <c r="F75" s="443">
        <v>500</v>
      </c>
      <c r="G75" s="448">
        <v>3313</v>
      </c>
      <c r="H75" s="449">
        <v>3309</v>
      </c>
      <c r="I75" s="449">
        <f>G75-H75</f>
        <v>4</v>
      </c>
      <c r="J75" s="449">
        <f>$F75*I75</f>
        <v>2000</v>
      </c>
      <c r="K75" s="450">
        <f>J75/1000000</f>
        <v>0.002</v>
      </c>
      <c r="L75" s="448">
        <v>20907</v>
      </c>
      <c r="M75" s="449">
        <v>20845</v>
      </c>
      <c r="N75" s="449">
        <f>L75-M75</f>
        <v>62</v>
      </c>
      <c r="O75" s="449">
        <f>$F75*N75</f>
        <v>31000</v>
      </c>
      <c r="P75" s="450">
        <f>O75/1000000</f>
        <v>0.031</v>
      </c>
      <c r="Q75" s="184"/>
    </row>
    <row r="76" spans="1:17" ht="15.75" customHeight="1">
      <c r="A76" s="355">
        <v>48</v>
      </c>
      <c r="B76" s="467" t="s">
        <v>70</v>
      </c>
      <c r="C76" s="443">
        <v>4902531</v>
      </c>
      <c r="D76" s="475" t="s">
        <v>13</v>
      </c>
      <c r="E76" s="431" t="s">
        <v>361</v>
      </c>
      <c r="F76" s="443">
        <v>500</v>
      </c>
      <c r="G76" s="448">
        <v>3354</v>
      </c>
      <c r="H76" s="449">
        <v>3333</v>
      </c>
      <c r="I76" s="449">
        <f>G76-H76</f>
        <v>21</v>
      </c>
      <c r="J76" s="449">
        <f>$F76*I76</f>
        <v>10500</v>
      </c>
      <c r="K76" s="450">
        <f>J76/1000000</f>
        <v>0.0105</v>
      </c>
      <c r="L76" s="448">
        <v>13993</v>
      </c>
      <c r="M76" s="449">
        <v>13991</v>
      </c>
      <c r="N76" s="449">
        <f>L76-M76</f>
        <v>2</v>
      </c>
      <c r="O76" s="449">
        <f>$F76*N76</f>
        <v>1000</v>
      </c>
      <c r="P76" s="450">
        <f>O76/1000000</f>
        <v>0.001</v>
      </c>
      <c r="Q76" s="184"/>
    </row>
    <row r="77" spans="1:17" ht="15.75" customHeight="1">
      <c r="A77" s="355">
        <v>49</v>
      </c>
      <c r="B77" s="467" t="s">
        <v>71</v>
      </c>
      <c r="C77" s="443">
        <v>4902532</v>
      </c>
      <c r="D77" s="475" t="s">
        <v>13</v>
      </c>
      <c r="E77" s="431" t="s">
        <v>361</v>
      </c>
      <c r="F77" s="443">
        <v>500</v>
      </c>
      <c r="G77" s="448">
        <v>3338</v>
      </c>
      <c r="H77" s="449">
        <v>3282</v>
      </c>
      <c r="I77" s="449">
        <f>G77-H77</f>
        <v>56</v>
      </c>
      <c r="J77" s="449">
        <f>$F77*I77</f>
        <v>28000</v>
      </c>
      <c r="K77" s="450">
        <f>J77/1000000</f>
        <v>0.028</v>
      </c>
      <c r="L77" s="448">
        <v>16411</v>
      </c>
      <c r="M77" s="449">
        <v>16355</v>
      </c>
      <c r="N77" s="449">
        <f>L77-M77</f>
        <v>56</v>
      </c>
      <c r="O77" s="449">
        <f>$F77*N77</f>
        <v>28000</v>
      </c>
      <c r="P77" s="450">
        <f>O77/1000000</f>
        <v>0.028</v>
      </c>
      <c r="Q77" s="184"/>
    </row>
    <row r="78" spans="1:17" ht="15.75" customHeight="1">
      <c r="A78" s="355"/>
      <c r="B78" s="385" t="s">
        <v>73</v>
      </c>
      <c r="C78" s="443"/>
      <c r="D78" s="474"/>
      <c r="E78" s="474"/>
      <c r="F78" s="443"/>
      <c r="G78" s="448"/>
      <c r="H78" s="449"/>
      <c r="I78" s="449"/>
      <c r="J78" s="449"/>
      <c r="K78" s="450"/>
      <c r="L78" s="448"/>
      <c r="M78" s="449"/>
      <c r="N78" s="449"/>
      <c r="O78" s="449"/>
      <c r="P78" s="450"/>
      <c r="Q78" s="184"/>
    </row>
    <row r="79" spans="1:17" ht="15.75" customHeight="1">
      <c r="A79" s="355">
        <v>50</v>
      </c>
      <c r="B79" s="467" t="s">
        <v>66</v>
      </c>
      <c r="C79" s="443">
        <v>4902535</v>
      </c>
      <c r="D79" s="475" t="s">
        <v>13</v>
      </c>
      <c r="E79" s="431" t="s">
        <v>361</v>
      </c>
      <c r="F79" s="443">
        <v>100</v>
      </c>
      <c r="G79" s="448">
        <v>999051</v>
      </c>
      <c r="H79" s="449">
        <v>999173</v>
      </c>
      <c r="I79" s="449">
        <f aca="true" t="shared" si="12" ref="I79:I84">G79-H79</f>
        <v>-122</v>
      </c>
      <c r="J79" s="449">
        <f aca="true" t="shared" si="13" ref="J79:J84">$F79*I79</f>
        <v>-12200</v>
      </c>
      <c r="K79" s="450">
        <f aca="true" t="shared" si="14" ref="K79:K84">J79/1000000</f>
        <v>-0.0122</v>
      </c>
      <c r="L79" s="448">
        <v>5806</v>
      </c>
      <c r="M79" s="449">
        <v>5799</v>
      </c>
      <c r="N79" s="449">
        <f aca="true" t="shared" si="15" ref="N79:N84">L79-M79</f>
        <v>7</v>
      </c>
      <c r="O79" s="449">
        <f aca="true" t="shared" si="16" ref="O79:O84">$F79*N79</f>
        <v>700</v>
      </c>
      <c r="P79" s="450">
        <f aca="true" t="shared" si="17" ref="P79:P84">O79/1000000</f>
        <v>0.0007</v>
      </c>
      <c r="Q79" s="184"/>
    </row>
    <row r="80" spans="1:17" ht="15.75" customHeight="1">
      <c r="A80" s="355">
        <v>51</v>
      </c>
      <c r="B80" s="467" t="s">
        <v>74</v>
      </c>
      <c r="C80" s="443">
        <v>4902536</v>
      </c>
      <c r="D80" s="475" t="s">
        <v>13</v>
      </c>
      <c r="E80" s="431" t="s">
        <v>361</v>
      </c>
      <c r="F80" s="443">
        <v>100</v>
      </c>
      <c r="G80" s="448">
        <v>3826</v>
      </c>
      <c r="H80" s="449">
        <v>3431</v>
      </c>
      <c r="I80" s="449">
        <f t="shared" si="12"/>
        <v>395</v>
      </c>
      <c r="J80" s="449">
        <f t="shared" si="13"/>
        <v>39500</v>
      </c>
      <c r="K80" s="450">
        <f t="shared" si="14"/>
        <v>0.0395</v>
      </c>
      <c r="L80" s="448">
        <v>13744</v>
      </c>
      <c r="M80" s="449">
        <v>13740</v>
      </c>
      <c r="N80" s="449">
        <f t="shared" si="15"/>
        <v>4</v>
      </c>
      <c r="O80" s="449">
        <f t="shared" si="16"/>
        <v>400</v>
      </c>
      <c r="P80" s="450">
        <f t="shared" si="17"/>
        <v>0.0004</v>
      </c>
      <c r="Q80" s="184"/>
    </row>
    <row r="81" spans="1:17" ht="15.75" customHeight="1">
      <c r="A81" s="355">
        <v>52</v>
      </c>
      <c r="B81" s="467" t="s">
        <v>87</v>
      </c>
      <c r="C81" s="443">
        <v>4902537</v>
      </c>
      <c r="D81" s="475" t="s">
        <v>13</v>
      </c>
      <c r="E81" s="431" t="s">
        <v>361</v>
      </c>
      <c r="F81" s="443">
        <v>100</v>
      </c>
      <c r="G81" s="448">
        <v>9952</v>
      </c>
      <c r="H81" s="449">
        <v>8850</v>
      </c>
      <c r="I81" s="449">
        <f t="shared" si="12"/>
        <v>1102</v>
      </c>
      <c r="J81" s="449">
        <f t="shared" si="13"/>
        <v>110200</v>
      </c>
      <c r="K81" s="450">
        <f t="shared" si="14"/>
        <v>0.1102</v>
      </c>
      <c r="L81" s="448">
        <v>48870</v>
      </c>
      <c r="M81" s="449">
        <v>48869</v>
      </c>
      <c r="N81" s="449">
        <f t="shared" si="15"/>
        <v>1</v>
      </c>
      <c r="O81" s="449">
        <f t="shared" si="16"/>
        <v>100</v>
      </c>
      <c r="P81" s="450">
        <f t="shared" si="17"/>
        <v>0.0001</v>
      </c>
      <c r="Q81" s="184"/>
    </row>
    <row r="82" spans="1:17" ht="15.75" customHeight="1">
      <c r="A82" s="355">
        <v>53</v>
      </c>
      <c r="B82" s="467" t="s">
        <v>75</v>
      </c>
      <c r="C82" s="443">
        <v>4902538</v>
      </c>
      <c r="D82" s="475" t="s">
        <v>13</v>
      </c>
      <c r="E82" s="431" t="s">
        <v>361</v>
      </c>
      <c r="F82" s="443">
        <v>100</v>
      </c>
      <c r="G82" s="448">
        <v>7989</v>
      </c>
      <c r="H82" s="449">
        <v>8005</v>
      </c>
      <c r="I82" s="449">
        <f t="shared" si="12"/>
        <v>-16</v>
      </c>
      <c r="J82" s="449">
        <f t="shared" si="13"/>
        <v>-1600</v>
      </c>
      <c r="K82" s="450">
        <f t="shared" si="14"/>
        <v>-0.0016</v>
      </c>
      <c r="L82" s="448">
        <v>19040</v>
      </c>
      <c r="M82" s="449">
        <v>19046</v>
      </c>
      <c r="N82" s="449">
        <f t="shared" si="15"/>
        <v>-6</v>
      </c>
      <c r="O82" s="449">
        <f t="shared" si="16"/>
        <v>-600</v>
      </c>
      <c r="P82" s="450">
        <f t="shared" si="17"/>
        <v>-0.0006</v>
      </c>
      <c r="Q82" s="184"/>
    </row>
    <row r="83" spans="1:17" ht="15.75" customHeight="1">
      <c r="A83" s="355">
        <v>54</v>
      </c>
      <c r="B83" s="467" t="s">
        <v>76</v>
      </c>
      <c r="C83" s="443">
        <v>4902539</v>
      </c>
      <c r="D83" s="475" t="s">
        <v>13</v>
      </c>
      <c r="E83" s="431" t="s">
        <v>361</v>
      </c>
      <c r="F83" s="443">
        <v>100</v>
      </c>
      <c r="G83" s="448">
        <v>999387</v>
      </c>
      <c r="H83" s="449">
        <v>999421</v>
      </c>
      <c r="I83" s="449">
        <f t="shared" si="12"/>
        <v>-34</v>
      </c>
      <c r="J83" s="449">
        <f t="shared" si="13"/>
        <v>-3400</v>
      </c>
      <c r="K83" s="450">
        <f t="shared" si="14"/>
        <v>-0.0034</v>
      </c>
      <c r="L83" s="448">
        <v>250</v>
      </c>
      <c r="M83" s="449">
        <v>251</v>
      </c>
      <c r="N83" s="449">
        <f t="shared" si="15"/>
        <v>-1</v>
      </c>
      <c r="O83" s="449">
        <f t="shared" si="16"/>
        <v>-100</v>
      </c>
      <c r="P83" s="450">
        <f t="shared" si="17"/>
        <v>-0.0001</v>
      </c>
      <c r="Q83" s="184"/>
    </row>
    <row r="84" spans="1:17" ht="15.75" customHeight="1">
      <c r="A84" s="355">
        <v>55</v>
      </c>
      <c r="B84" s="467" t="s">
        <v>62</v>
      </c>
      <c r="C84" s="443">
        <v>4902540</v>
      </c>
      <c r="D84" s="475" t="s">
        <v>13</v>
      </c>
      <c r="E84" s="431" t="s">
        <v>361</v>
      </c>
      <c r="F84" s="443">
        <v>100</v>
      </c>
      <c r="G84" s="448">
        <v>15</v>
      </c>
      <c r="H84" s="449">
        <v>15</v>
      </c>
      <c r="I84" s="449">
        <f t="shared" si="12"/>
        <v>0</v>
      </c>
      <c r="J84" s="449">
        <f t="shared" si="13"/>
        <v>0</v>
      </c>
      <c r="K84" s="450">
        <f t="shared" si="14"/>
        <v>0</v>
      </c>
      <c r="L84" s="448">
        <v>13398</v>
      </c>
      <c r="M84" s="449">
        <v>13398</v>
      </c>
      <c r="N84" s="449">
        <f t="shared" si="15"/>
        <v>0</v>
      </c>
      <c r="O84" s="449">
        <f t="shared" si="16"/>
        <v>0</v>
      </c>
      <c r="P84" s="450">
        <f t="shared" si="17"/>
        <v>0</v>
      </c>
      <c r="Q84" s="184"/>
    </row>
    <row r="85" spans="1:17" ht="15.75" customHeight="1">
      <c r="A85" s="355"/>
      <c r="B85" s="385" t="s">
        <v>77</v>
      </c>
      <c r="C85" s="443"/>
      <c r="D85" s="474"/>
      <c r="E85" s="474"/>
      <c r="F85" s="443"/>
      <c r="G85" s="448"/>
      <c r="H85" s="449"/>
      <c r="I85" s="449"/>
      <c r="J85" s="449"/>
      <c r="K85" s="450"/>
      <c r="L85" s="448"/>
      <c r="M85" s="449"/>
      <c r="N85" s="449"/>
      <c r="O85" s="449"/>
      <c r="P85" s="450"/>
      <c r="Q85" s="184"/>
    </row>
    <row r="86" spans="1:17" ht="15.75" customHeight="1">
      <c r="A86" s="355">
        <v>56</v>
      </c>
      <c r="B86" s="467" t="s">
        <v>78</v>
      </c>
      <c r="C86" s="443">
        <v>4902541</v>
      </c>
      <c r="D86" s="475" t="s">
        <v>13</v>
      </c>
      <c r="E86" s="431" t="s">
        <v>361</v>
      </c>
      <c r="F86" s="443">
        <v>100</v>
      </c>
      <c r="G86" s="448">
        <v>3825</v>
      </c>
      <c r="H86" s="449">
        <v>3289</v>
      </c>
      <c r="I86" s="449">
        <f>G86-H86</f>
        <v>536</v>
      </c>
      <c r="J86" s="449">
        <f>$F86*I86</f>
        <v>53600</v>
      </c>
      <c r="K86" s="450">
        <f>J86/1000000</f>
        <v>0.0536</v>
      </c>
      <c r="L86" s="448">
        <v>63145</v>
      </c>
      <c r="M86" s="449">
        <v>62857</v>
      </c>
      <c r="N86" s="449">
        <f>L86-M86</f>
        <v>288</v>
      </c>
      <c r="O86" s="449">
        <f>$F86*N86</f>
        <v>28800</v>
      </c>
      <c r="P86" s="450">
        <f>O86/1000000</f>
        <v>0.0288</v>
      </c>
      <c r="Q86" s="184"/>
    </row>
    <row r="87" spans="1:17" ht="15.75" customHeight="1">
      <c r="A87" s="355">
        <v>57</v>
      </c>
      <c r="B87" s="467" t="s">
        <v>79</v>
      </c>
      <c r="C87" s="443">
        <v>4902542</v>
      </c>
      <c r="D87" s="475" t="s">
        <v>13</v>
      </c>
      <c r="E87" s="431" t="s">
        <v>361</v>
      </c>
      <c r="F87" s="443">
        <v>100</v>
      </c>
      <c r="G87" s="448">
        <v>5653</v>
      </c>
      <c r="H87" s="449">
        <v>5026</v>
      </c>
      <c r="I87" s="449">
        <f>G87-H87</f>
        <v>627</v>
      </c>
      <c r="J87" s="449">
        <f>$F87*I87</f>
        <v>62700</v>
      </c>
      <c r="K87" s="450">
        <f>J87/1000000</f>
        <v>0.0627</v>
      </c>
      <c r="L87" s="448">
        <v>53507</v>
      </c>
      <c r="M87" s="449">
        <v>53456</v>
      </c>
      <c r="N87" s="449">
        <f>L87-M87</f>
        <v>51</v>
      </c>
      <c r="O87" s="449">
        <f>$F87*N87</f>
        <v>5100</v>
      </c>
      <c r="P87" s="450">
        <f>O87/1000000</f>
        <v>0.0051</v>
      </c>
      <c r="Q87" s="184"/>
    </row>
    <row r="88" spans="1:17" ht="15.75" customHeight="1">
      <c r="A88" s="355">
        <v>58</v>
      </c>
      <c r="B88" s="467" t="s">
        <v>80</v>
      </c>
      <c r="C88" s="443">
        <v>4902543</v>
      </c>
      <c r="D88" s="475" t="s">
        <v>13</v>
      </c>
      <c r="E88" s="431" t="s">
        <v>361</v>
      </c>
      <c r="F88" s="443">
        <v>100</v>
      </c>
      <c r="G88" s="448">
        <v>6634</v>
      </c>
      <c r="H88" s="449">
        <v>5889</v>
      </c>
      <c r="I88" s="449">
        <f>G88-H88</f>
        <v>745</v>
      </c>
      <c r="J88" s="449">
        <f>$F88*I88</f>
        <v>74500</v>
      </c>
      <c r="K88" s="450">
        <f>J88/1000000</f>
        <v>0.0745</v>
      </c>
      <c r="L88" s="448">
        <v>77541</v>
      </c>
      <c r="M88" s="449">
        <v>77456</v>
      </c>
      <c r="N88" s="449">
        <f>L88-M88</f>
        <v>85</v>
      </c>
      <c r="O88" s="449">
        <f>$F88*N88</f>
        <v>8500</v>
      </c>
      <c r="P88" s="450">
        <f>O88/1000000</f>
        <v>0.0085</v>
      </c>
      <c r="Q88" s="184"/>
    </row>
    <row r="89" spans="1:17" ht="15.75" customHeight="1">
      <c r="A89" s="355"/>
      <c r="B89" s="385" t="s">
        <v>35</v>
      </c>
      <c r="C89" s="443"/>
      <c r="D89" s="474"/>
      <c r="E89" s="474"/>
      <c r="F89" s="443"/>
      <c r="G89" s="448"/>
      <c r="H89" s="449"/>
      <c r="I89" s="449"/>
      <c r="J89" s="449"/>
      <c r="K89" s="450"/>
      <c r="L89" s="448"/>
      <c r="M89" s="449"/>
      <c r="N89" s="449"/>
      <c r="O89" s="449"/>
      <c r="P89" s="450"/>
      <c r="Q89" s="184"/>
    </row>
    <row r="90" spans="1:17" ht="15.75" customHeight="1">
      <c r="A90" s="355">
        <v>59</v>
      </c>
      <c r="B90" s="467" t="s">
        <v>72</v>
      </c>
      <c r="C90" s="443">
        <v>4864807</v>
      </c>
      <c r="D90" s="475" t="s">
        <v>13</v>
      </c>
      <c r="E90" s="431" t="s">
        <v>361</v>
      </c>
      <c r="F90" s="443">
        <v>100</v>
      </c>
      <c r="G90" s="448">
        <v>115617</v>
      </c>
      <c r="H90" s="449">
        <v>113953</v>
      </c>
      <c r="I90" s="449">
        <f>G90-H90</f>
        <v>1664</v>
      </c>
      <c r="J90" s="449">
        <f>$F90*I90</f>
        <v>166400</v>
      </c>
      <c r="K90" s="450">
        <f>J90/1000000</f>
        <v>0.1664</v>
      </c>
      <c r="L90" s="448">
        <v>27023</v>
      </c>
      <c r="M90" s="449">
        <v>27008</v>
      </c>
      <c r="N90" s="449">
        <f>L90-M90</f>
        <v>15</v>
      </c>
      <c r="O90" s="449">
        <f>$F90*N90</f>
        <v>1500</v>
      </c>
      <c r="P90" s="450">
        <f>O90/1000000</f>
        <v>0.0015</v>
      </c>
      <c r="Q90" s="184"/>
    </row>
    <row r="91" spans="1:17" ht="15.75" customHeight="1">
      <c r="A91" s="355">
        <v>60</v>
      </c>
      <c r="B91" s="467" t="s">
        <v>256</v>
      </c>
      <c r="C91" s="443">
        <v>4865086</v>
      </c>
      <c r="D91" s="475" t="s">
        <v>13</v>
      </c>
      <c r="E91" s="431" t="s">
        <v>361</v>
      </c>
      <c r="F91" s="443">
        <v>100</v>
      </c>
      <c r="G91" s="448">
        <v>16552</v>
      </c>
      <c r="H91" s="449">
        <v>16028</v>
      </c>
      <c r="I91" s="449">
        <f>G91-H91</f>
        <v>524</v>
      </c>
      <c r="J91" s="449">
        <f>$F91*I91</f>
        <v>52400</v>
      </c>
      <c r="K91" s="450">
        <f>J91/1000000</f>
        <v>0.0524</v>
      </c>
      <c r="L91" s="448">
        <v>33519</v>
      </c>
      <c r="M91" s="449">
        <v>33515</v>
      </c>
      <c r="N91" s="449">
        <f>L91-M91</f>
        <v>4</v>
      </c>
      <c r="O91" s="449">
        <f>$F91*N91</f>
        <v>400</v>
      </c>
      <c r="P91" s="450">
        <f>O91/1000000</f>
        <v>0.0004</v>
      </c>
      <c r="Q91" s="184"/>
    </row>
    <row r="92" spans="1:17" ht="15.75" customHeight="1">
      <c r="A92" s="355">
        <v>61</v>
      </c>
      <c r="B92" s="467" t="s">
        <v>85</v>
      </c>
      <c r="C92" s="443">
        <v>4902571</v>
      </c>
      <c r="D92" s="475" t="s">
        <v>13</v>
      </c>
      <c r="E92" s="431" t="s">
        <v>361</v>
      </c>
      <c r="F92" s="443">
        <v>-300</v>
      </c>
      <c r="G92" s="448">
        <v>41</v>
      </c>
      <c r="H92" s="449">
        <v>41</v>
      </c>
      <c r="I92" s="449">
        <f>G92-H92</f>
        <v>0</v>
      </c>
      <c r="J92" s="449">
        <f>$F92*I92</f>
        <v>0</v>
      </c>
      <c r="K92" s="450">
        <f>J92/1000000</f>
        <v>0</v>
      </c>
      <c r="L92" s="448">
        <v>23</v>
      </c>
      <c r="M92" s="449">
        <v>23</v>
      </c>
      <c r="N92" s="449">
        <f>L92-M92</f>
        <v>0</v>
      </c>
      <c r="O92" s="449">
        <f>$F92*N92</f>
        <v>0</v>
      </c>
      <c r="P92" s="450">
        <f>O92/1000000</f>
        <v>0</v>
      </c>
      <c r="Q92" s="184"/>
    </row>
    <row r="93" spans="1:17" ht="15.75" customHeight="1">
      <c r="A93" s="355"/>
      <c r="B93" s="463" t="s">
        <v>81</v>
      </c>
      <c r="C93" s="442"/>
      <c r="D93" s="470"/>
      <c r="E93" s="470"/>
      <c r="F93" s="442"/>
      <c r="G93" s="448"/>
      <c r="H93" s="449"/>
      <c r="I93" s="449"/>
      <c r="J93" s="449"/>
      <c r="K93" s="450"/>
      <c r="L93" s="448"/>
      <c r="M93" s="449"/>
      <c r="N93" s="449"/>
      <c r="O93" s="449"/>
      <c r="P93" s="450"/>
      <c r="Q93" s="184"/>
    </row>
    <row r="94" spans="1:17" ht="16.5">
      <c r="A94" s="421">
        <v>62</v>
      </c>
      <c r="B94" s="543" t="s">
        <v>82</v>
      </c>
      <c r="C94" s="442">
        <v>4865087</v>
      </c>
      <c r="D94" s="470" t="s">
        <v>13</v>
      </c>
      <c r="E94" s="431" t="s">
        <v>361</v>
      </c>
      <c r="F94" s="442">
        <v>-400</v>
      </c>
      <c r="G94" s="448">
        <v>4570</v>
      </c>
      <c r="H94" s="449">
        <v>4570</v>
      </c>
      <c r="I94" s="449">
        <f>G94-H94</f>
        <v>0</v>
      </c>
      <c r="J94" s="449">
        <f>$F94*I94</f>
        <v>0</v>
      </c>
      <c r="K94" s="450">
        <f>J94/1000000</f>
        <v>0</v>
      </c>
      <c r="L94" s="448">
        <v>12611</v>
      </c>
      <c r="M94" s="449">
        <v>12611</v>
      </c>
      <c r="N94" s="449">
        <f>L94-M94</f>
        <v>0</v>
      </c>
      <c r="O94" s="449">
        <f>$F94*N94</f>
        <v>0</v>
      </c>
      <c r="P94" s="450">
        <f>O94/1000000</f>
        <v>0</v>
      </c>
      <c r="Q94" s="706"/>
    </row>
    <row r="95" spans="1:17" ht="16.5">
      <c r="A95" s="421">
        <v>63</v>
      </c>
      <c r="B95" s="543" t="s">
        <v>83</v>
      </c>
      <c r="C95" s="442">
        <v>4902516</v>
      </c>
      <c r="D95" s="470" t="s">
        <v>13</v>
      </c>
      <c r="E95" s="431" t="s">
        <v>361</v>
      </c>
      <c r="F95" s="442">
        <v>100</v>
      </c>
      <c r="G95" s="448">
        <v>999301</v>
      </c>
      <c r="H95" s="449">
        <v>999301</v>
      </c>
      <c r="I95" s="449">
        <f>G95-H95</f>
        <v>0</v>
      </c>
      <c r="J95" s="449">
        <f>$F95*I95</f>
        <v>0</v>
      </c>
      <c r="K95" s="450">
        <f>J95/1000000</f>
        <v>0</v>
      </c>
      <c r="L95" s="448">
        <v>999393</v>
      </c>
      <c r="M95" s="449">
        <v>999393</v>
      </c>
      <c r="N95" s="449">
        <f>L95-M95</f>
        <v>0</v>
      </c>
      <c r="O95" s="449">
        <f>$F95*N95</f>
        <v>0</v>
      </c>
      <c r="P95" s="450">
        <f>O95/1000000</f>
        <v>0</v>
      </c>
      <c r="Q95" s="184"/>
    </row>
    <row r="96" spans="1:17" ht="16.5">
      <c r="A96" s="414"/>
      <c r="B96" s="385" t="s">
        <v>409</v>
      </c>
      <c r="C96" s="442"/>
      <c r="D96" s="470"/>
      <c r="E96" s="431"/>
      <c r="F96" s="442"/>
      <c r="G96" s="448"/>
      <c r="H96" s="449"/>
      <c r="I96" s="449"/>
      <c r="J96" s="449"/>
      <c r="K96" s="450"/>
      <c r="L96" s="448"/>
      <c r="M96" s="449"/>
      <c r="N96" s="449"/>
      <c r="O96" s="449"/>
      <c r="P96" s="450"/>
      <c r="Q96" s="184"/>
    </row>
    <row r="97" spans="1:17" ht="18">
      <c r="A97" s="414">
        <v>64</v>
      </c>
      <c r="B97" s="467" t="s">
        <v>408</v>
      </c>
      <c r="C97" s="398">
        <v>5128444</v>
      </c>
      <c r="D97" s="155" t="s">
        <v>13</v>
      </c>
      <c r="E97" s="119" t="s">
        <v>361</v>
      </c>
      <c r="F97" s="595">
        <v>800</v>
      </c>
      <c r="G97" s="448">
        <v>1001203</v>
      </c>
      <c r="H97" s="449">
        <v>999840</v>
      </c>
      <c r="I97" s="417">
        <f>G97-H97</f>
        <v>1363</v>
      </c>
      <c r="J97" s="417">
        <f>$F97*I97</f>
        <v>1090400</v>
      </c>
      <c r="K97" s="417">
        <f>J97/1000000</f>
        <v>1.0904</v>
      </c>
      <c r="L97" s="448">
        <v>45</v>
      </c>
      <c r="M97" s="449">
        <v>0</v>
      </c>
      <c r="N97" s="417">
        <f>L97-M97</f>
        <v>45</v>
      </c>
      <c r="O97" s="417">
        <f>$F97*N97</f>
        <v>36000</v>
      </c>
      <c r="P97" s="417">
        <f>O97/1000000</f>
        <v>0.036</v>
      </c>
      <c r="Q97" s="184" t="s">
        <v>414</v>
      </c>
    </row>
    <row r="98" spans="1:17" ht="16.5">
      <c r="A98" s="463"/>
      <c r="B98" s="463" t="s">
        <v>42</v>
      </c>
      <c r="C98" s="442"/>
      <c r="D98" s="470"/>
      <c r="E98" s="431"/>
      <c r="F98" s="442"/>
      <c r="G98" s="451"/>
      <c r="H98" s="452"/>
      <c r="I98" s="452"/>
      <c r="J98" s="452"/>
      <c r="K98" s="459"/>
      <c r="L98" s="451"/>
      <c r="M98" s="452"/>
      <c r="N98" s="452"/>
      <c r="O98" s="452"/>
      <c r="P98" s="459"/>
      <c r="Q98" s="184"/>
    </row>
    <row r="99" spans="1:17" ht="15.75" customHeight="1" thickBot="1">
      <c r="A99" s="428"/>
      <c r="B99" s="723"/>
      <c r="C99" s="425"/>
      <c r="D99" s="724"/>
      <c r="E99" s="432"/>
      <c r="F99" s="425"/>
      <c r="G99" s="453"/>
      <c r="H99" s="454"/>
      <c r="I99" s="454"/>
      <c r="J99" s="454"/>
      <c r="K99" s="455"/>
      <c r="L99" s="453"/>
      <c r="M99" s="454"/>
      <c r="N99" s="454"/>
      <c r="O99" s="454"/>
      <c r="P99" s="455"/>
      <c r="Q99" s="185"/>
    </row>
    <row r="100" spans="7:16" ht="13.5" thickTop="1">
      <c r="G100" s="19"/>
      <c r="H100" s="19"/>
      <c r="I100" s="19"/>
      <c r="J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8">
      <c r="B102" s="187" t="s">
        <v>255</v>
      </c>
      <c r="G102" s="19"/>
      <c r="H102" s="19"/>
      <c r="I102" s="19"/>
      <c r="J102" s="19"/>
      <c r="K102" s="616">
        <f>SUM(K8:K99)</f>
        <v>2.100949999999999</v>
      </c>
      <c r="L102" s="19"/>
      <c r="M102" s="19"/>
      <c r="N102" s="19"/>
      <c r="O102" s="19"/>
      <c r="P102" s="186">
        <f>SUM(P8:P99)</f>
        <v>1.2821999999999998</v>
      </c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24" thickBot="1">
      <c r="A109" s="228" t="s">
        <v>254</v>
      </c>
      <c r="G109" s="21"/>
      <c r="H109" s="21"/>
      <c r="I109" s="100" t="s">
        <v>8</v>
      </c>
      <c r="J109" s="21"/>
      <c r="K109" s="21"/>
      <c r="L109" s="21"/>
      <c r="M109" s="21"/>
      <c r="N109" s="100" t="s">
        <v>7</v>
      </c>
      <c r="O109" s="21"/>
      <c r="P109" s="21"/>
      <c r="Q109" s="221" t="str">
        <f>Q1</f>
        <v>APRIL-2012</v>
      </c>
    </row>
    <row r="110" spans="1:17" ht="39.75" thickBot="1" thickTop="1">
      <c r="A110" s="101" t="s">
        <v>9</v>
      </c>
      <c r="B110" s="40" t="s">
        <v>10</v>
      </c>
      <c r="C110" s="41" t="s">
        <v>1</v>
      </c>
      <c r="D110" s="41" t="s">
        <v>2</v>
      </c>
      <c r="E110" s="41" t="s">
        <v>3</v>
      </c>
      <c r="F110" s="41" t="s">
        <v>11</v>
      </c>
      <c r="G110" s="43" t="str">
        <f>G5</f>
        <v>FINAL READING 01/05/12</v>
      </c>
      <c r="H110" s="41" t="str">
        <f>H5</f>
        <v>INTIAL READING 01/04/12</v>
      </c>
      <c r="I110" s="41" t="s">
        <v>4</v>
      </c>
      <c r="J110" s="41" t="s">
        <v>5</v>
      </c>
      <c r="K110" s="42" t="s">
        <v>6</v>
      </c>
      <c r="L110" s="43" t="str">
        <f>G5</f>
        <v>FINAL READING 01/05/12</v>
      </c>
      <c r="M110" s="41" t="str">
        <f>H5</f>
        <v>INTIAL READING 01/04/12</v>
      </c>
      <c r="N110" s="41" t="s">
        <v>4</v>
      </c>
      <c r="O110" s="41" t="s">
        <v>5</v>
      </c>
      <c r="P110" s="42" t="s">
        <v>6</v>
      </c>
      <c r="Q110" s="42" t="s">
        <v>324</v>
      </c>
    </row>
    <row r="111" spans="1:16" ht="8.25" customHeight="1" thickBot="1" thickTop="1">
      <c r="A111" s="15"/>
      <c r="B111" s="12"/>
      <c r="C111" s="11"/>
      <c r="D111" s="11"/>
      <c r="E111" s="11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7" ht="15.75" customHeight="1" thickTop="1">
      <c r="A112" s="444"/>
      <c r="B112" s="445" t="s">
        <v>29</v>
      </c>
      <c r="C112" s="422"/>
      <c r="D112" s="408"/>
      <c r="E112" s="408"/>
      <c r="F112" s="408"/>
      <c r="G112" s="105"/>
      <c r="H112" s="28"/>
      <c r="I112" s="28"/>
      <c r="J112" s="28"/>
      <c r="K112" s="29"/>
      <c r="L112" s="105"/>
      <c r="M112" s="28"/>
      <c r="N112" s="28"/>
      <c r="O112" s="28"/>
      <c r="P112" s="29"/>
      <c r="Q112" s="183"/>
    </row>
    <row r="113" spans="1:17" ht="15.75" customHeight="1">
      <c r="A113" s="421">
        <v>1</v>
      </c>
      <c r="B113" s="462" t="s">
        <v>84</v>
      </c>
      <c r="C113" s="442">
        <v>4865092</v>
      </c>
      <c r="D113" s="431" t="s">
        <v>13</v>
      </c>
      <c r="E113" s="431" t="s">
        <v>361</v>
      </c>
      <c r="F113" s="442">
        <v>-100</v>
      </c>
      <c r="G113" s="448">
        <v>6700</v>
      </c>
      <c r="H113" s="449">
        <v>6548</v>
      </c>
      <c r="I113" s="449">
        <f>G113-H113</f>
        <v>152</v>
      </c>
      <c r="J113" s="449">
        <f aca="true" t="shared" si="18" ref="J113:J123">$F113*I113</f>
        <v>-15200</v>
      </c>
      <c r="K113" s="450">
        <f aca="true" t="shared" si="19" ref="K113:K123">J113/1000000</f>
        <v>-0.0152</v>
      </c>
      <c r="L113" s="448">
        <v>9835</v>
      </c>
      <c r="M113" s="449">
        <v>9442</v>
      </c>
      <c r="N113" s="449">
        <f>L113-M113</f>
        <v>393</v>
      </c>
      <c r="O113" s="449">
        <f aca="true" t="shared" si="20" ref="O113:O123">$F113*N113</f>
        <v>-39300</v>
      </c>
      <c r="P113" s="450">
        <f aca="true" t="shared" si="21" ref="P113:P123">O113/1000000</f>
        <v>-0.0393</v>
      </c>
      <c r="Q113" s="184"/>
    </row>
    <row r="114" spans="1:17" ht="16.5">
      <c r="A114" s="421"/>
      <c r="B114" s="463" t="s">
        <v>42</v>
      </c>
      <c r="C114" s="442"/>
      <c r="D114" s="471"/>
      <c r="E114" s="471"/>
      <c r="F114" s="442"/>
      <c r="G114" s="448"/>
      <c r="H114" s="449"/>
      <c r="I114" s="449"/>
      <c r="J114" s="449"/>
      <c r="K114" s="450"/>
      <c r="L114" s="448"/>
      <c r="M114" s="449"/>
      <c r="N114" s="449"/>
      <c r="O114" s="449"/>
      <c r="P114" s="450"/>
      <c r="Q114" s="184"/>
    </row>
    <row r="115" spans="1:17" ht="16.5">
      <c r="A115" s="421">
        <v>2</v>
      </c>
      <c r="B115" s="462" t="s">
        <v>43</v>
      </c>
      <c r="C115" s="442">
        <v>4864955</v>
      </c>
      <c r="D115" s="470" t="s">
        <v>13</v>
      </c>
      <c r="E115" s="431" t="s">
        <v>361</v>
      </c>
      <c r="F115" s="442">
        <v>-1000</v>
      </c>
      <c r="G115" s="448">
        <v>6383</v>
      </c>
      <c r="H115" s="449">
        <v>6003</v>
      </c>
      <c r="I115" s="449">
        <f>G115-H115</f>
        <v>380</v>
      </c>
      <c r="J115" s="449">
        <f t="shared" si="18"/>
        <v>-380000</v>
      </c>
      <c r="K115" s="450">
        <f t="shared" si="19"/>
        <v>-0.38</v>
      </c>
      <c r="L115" s="448">
        <v>4786</v>
      </c>
      <c r="M115" s="449">
        <v>4633</v>
      </c>
      <c r="N115" s="449">
        <f>L115-M115</f>
        <v>153</v>
      </c>
      <c r="O115" s="449">
        <f t="shared" si="20"/>
        <v>-153000</v>
      </c>
      <c r="P115" s="450">
        <f t="shared" si="21"/>
        <v>-0.153</v>
      </c>
      <c r="Q115" s="184"/>
    </row>
    <row r="116" spans="1:17" ht="16.5">
      <c r="A116" s="421"/>
      <c r="B116" s="463" t="s">
        <v>19</v>
      </c>
      <c r="C116" s="442"/>
      <c r="D116" s="470"/>
      <c r="E116" s="431"/>
      <c r="F116" s="442"/>
      <c r="G116" s="448"/>
      <c r="H116" s="449"/>
      <c r="I116" s="449"/>
      <c r="J116" s="449"/>
      <c r="K116" s="450"/>
      <c r="L116" s="448"/>
      <c r="M116" s="449"/>
      <c r="N116" s="449"/>
      <c r="O116" s="449"/>
      <c r="P116" s="450"/>
      <c r="Q116" s="184"/>
    </row>
    <row r="117" spans="1:17" ht="16.5">
      <c r="A117" s="421">
        <v>3</v>
      </c>
      <c r="B117" s="462" t="s">
        <v>20</v>
      </c>
      <c r="C117" s="442">
        <v>4864808</v>
      </c>
      <c r="D117" s="470" t="s">
        <v>13</v>
      </c>
      <c r="E117" s="431" t="s">
        <v>361</v>
      </c>
      <c r="F117" s="442">
        <v>-200</v>
      </c>
      <c r="G117" s="448"/>
      <c r="H117" s="449"/>
      <c r="I117" s="452">
        <f>G117-H117</f>
        <v>0</v>
      </c>
      <c r="J117" s="452">
        <f t="shared" si="18"/>
        <v>0</v>
      </c>
      <c r="K117" s="459">
        <f t="shared" si="19"/>
        <v>0</v>
      </c>
      <c r="L117" s="448"/>
      <c r="M117" s="449"/>
      <c r="N117" s="449">
        <f>L117-M117</f>
        <v>0</v>
      </c>
      <c r="O117" s="449">
        <f t="shared" si="20"/>
        <v>0</v>
      </c>
      <c r="P117" s="450">
        <f t="shared" si="21"/>
        <v>0</v>
      </c>
      <c r="Q117" s="582"/>
    </row>
    <row r="118" spans="1:17" ht="16.5">
      <c r="A118" s="421">
        <v>4</v>
      </c>
      <c r="B118" s="462" t="s">
        <v>21</v>
      </c>
      <c r="C118" s="442">
        <v>4864841</v>
      </c>
      <c r="D118" s="470" t="s">
        <v>13</v>
      </c>
      <c r="E118" s="431" t="s">
        <v>361</v>
      </c>
      <c r="F118" s="442">
        <v>-1000</v>
      </c>
      <c r="G118" s="448">
        <v>13349</v>
      </c>
      <c r="H118" s="449">
        <v>13301</v>
      </c>
      <c r="I118" s="449">
        <f>G118-H118</f>
        <v>48</v>
      </c>
      <c r="J118" s="449">
        <f t="shared" si="18"/>
        <v>-48000</v>
      </c>
      <c r="K118" s="450">
        <f t="shared" si="19"/>
        <v>-0.048</v>
      </c>
      <c r="L118" s="448">
        <v>24753</v>
      </c>
      <c r="M118" s="449">
        <v>24730</v>
      </c>
      <c r="N118" s="449">
        <f>L118-M118</f>
        <v>23</v>
      </c>
      <c r="O118" s="449">
        <f t="shared" si="20"/>
        <v>-23000</v>
      </c>
      <c r="P118" s="450">
        <f t="shared" si="21"/>
        <v>-0.023</v>
      </c>
      <c r="Q118" s="184"/>
    </row>
    <row r="119" spans="1:17" ht="16.5">
      <c r="A119" s="421"/>
      <c r="B119" s="462"/>
      <c r="C119" s="442"/>
      <c r="D119" s="470"/>
      <c r="E119" s="431"/>
      <c r="F119" s="442"/>
      <c r="G119" s="460"/>
      <c r="H119" s="289"/>
      <c r="I119" s="449"/>
      <c r="J119" s="449"/>
      <c r="K119" s="450"/>
      <c r="L119" s="460"/>
      <c r="M119" s="452"/>
      <c r="N119" s="449"/>
      <c r="O119" s="449"/>
      <c r="P119" s="450"/>
      <c r="Q119" s="184"/>
    </row>
    <row r="120" spans="1:17" ht="16.5">
      <c r="A120" s="446"/>
      <c r="B120" s="468" t="s">
        <v>50</v>
      </c>
      <c r="C120" s="416"/>
      <c r="D120" s="476"/>
      <c r="E120" s="476"/>
      <c r="F120" s="447"/>
      <c r="G120" s="460"/>
      <c r="H120" s="289"/>
      <c r="I120" s="449"/>
      <c r="J120" s="449"/>
      <c r="K120" s="450"/>
      <c r="L120" s="460"/>
      <c r="M120" s="289"/>
      <c r="N120" s="449"/>
      <c r="O120" s="449"/>
      <c r="P120" s="450"/>
      <c r="Q120" s="184"/>
    </row>
    <row r="121" spans="1:17" ht="16.5">
      <c r="A121" s="421">
        <v>5</v>
      </c>
      <c r="B121" s="466" t="s">
        <v>51</v>
      </c>
      <c r="C121" s="442">
        <v>4864792</v>
      </c>
      <c r="D121" s="471" t="s">
        <v>13</v>
      </c>
      <c r="E121" s="431" t="s">
        <v>361</v>
      </c>
      <c r="F121" s="442">
        <v>-100</v>
      </c>
      <c r="G121" s="448">
        <v>38176</v>
      </c>
      <c r="H121" s="449">
        <v>38246</v>
      </c>
      <c r="I121" s="449">
        <f>G121-H121</f>
        <v>-70</v>
      </c>
      <c r="J121" s="449">
        <f t="shared" si="18"/>
        <v>7000</v>
      </c>
      <c r="K121" s="450">
        <f t="shared" si="19"/>
        <v>0.007</v>
      </c>
      <c r="L121" s="448">
        <v>147101</v>
      </c>
      <c r="M121" s="449">
        <v>147056</v>
      </c>
      <c r="N121" s="449">
        <f>L121-M121</f>
        <v>45</v>
      </c>
      <c r="O121" s="449">
        <f t="shared" si="20"/>
        <v>-4500</v>
      </c>
      <c r="P121" s="450">
        <f t="shared" si="21"/>
        <v>-0.0045</v>
      </c>
      <c r="Q121" s="184"/>
    </row>
    <row r="122" spans="1:17" ht="16.5">
      <c r="A122" s="421"/>
      <c r="B122" s="464" t="s">
        <v>52</v>
      </c>
      <c r="C122" s="442"/>
      <c r="D122" s="470"/>
      <c r="E122" s="431"/>
      <c r="F122" s="442"/>
      <c r="G122" s="448"/>
      <c r="H122" s="449"/>
      <c r="I122" s="449"/>
      <c r="J122" s="449"/>
      <c r="K122" s="450"/>
      <c r="L122" s="448"/>
      <c r="M122" s="449"/>
      <c r="N122" s="449"/>
      <c r="O122" s="449"/>
      <c r="P122" s="450"/>
      <c r="Q122" s="184"/>
    </row>
    <row r="123" spans="1:17" ht="16.5">
      <c r="A123" s="421">
        <v>6</v>
      </c>
      <c r="B123" s="544" t="s">
        <v>364</v>
      </c>
      <c r="C123" s="442">
        <v>4865170</v>
      </c>
      <c r="D123" s="471" t="s">
        <v>13</v>
      </c>
      <c r="E123" s="431" t="s">
        <v>361</v>
      </c>
      <c r="F123" s="442">
        <v>-1000</v>
      </c>
      <c r="G123" s="448">
        <v>0</v>
      </c>
      <c r="H123" s="449">
        <v>0</v>
      </c>
      <c r="I123" s="449">
        <f>G123-H123</f>
        <v>0</v>
      </c>
      <c r="J123" s="449">
        <f t="shared" si="18"/>
        <v>0</v>
      </c>
      <c r="K123" s="450">
        <f t="shared" si="19"/>
        <v>0</v>
      </c>
      <c r="L123" s="448">
        <v>999972</v>
      </c>
      <c r="M123" s="449">
        <v>999972</v>
      </c>
      <c r="N123" s="449">
        <f>L123-M123</f>
        <v>0</v>
      </c>
      <c r="O123" s="449">
        <f t="shared" si="20"/>
        <v>0</v>
      </c>
      <c r="P123" s="450">
        <f t="shared" si="21"/>
        <v>0</v>
      </c>
      <c r="Q123" s="184"/>
    </row>
    <row r="124" spans="1:17" ht="16.5">
      <c r="A124" s="421"/>
      <c r="B124" s="463" t="s">
        <v>38</v>
      </c>
      <c r="C124" s="442"/>
      <c r="D124" s="471"/>
      <c r="E124" s="431"/>
      <c r="F124" s="442"/>
      <c r="G124" s="448"/>
      <c r="H124" s="449"/>
      <c r="I124" s="449"/>
      <c r="J124" s="449"/>
      <c r="K124" s="450"/>
      <c r="L124" s="448"/>
      <c r="M124" s="449"/>
      <c r="N124" s="449"/>
      <c r="O124" s="449"/>
      <c r="P124" s="450"/>
      <c r="Q124" s="184"/>
    </row>
    <row r="125" spans="1:17" ht="16.5">
      <c r="A125" s="421">
        <v>7</v>
      </c>
      <c r="B125" s="462" t="s">
        <v>377</v>
      </c>
      <c r="C125" s="442">
        <v>4864961</v>
      </c>
      <c r="D125" s="470" t="s">
        <v>13</v>
      </c>
      <c r="E125" s="431" t="s">
        <v>361</v>
      </c>
      <c r="F125" s="442">
        <v>-1000</v>
      </c>
      <c r="G125" s="448">
        <v>973711</v>
      </c>
      <c r="H125" s="449">
        <v>974433</v>
      </c>
      <c r="I125" s="449">
        <f>G125-H125</f>
        <v>-722</v>
      </c>
      <c r="J125" s="449">
        <f>$F125*I125</f>
        <v>722000</v>
      </c>
      <c r="K125" s="450">
        <f>J125/1000000</f>
        <v>0.722</v>
      </c>
      <c r="L125" s="448">
        <v>992679</v>
      </c>
      <c r="M125" s="449">
        <v>992679</v>
      </c>
      <c r="N125" s="449">
        <f>L125-M125</f>
        <v>0</v>
      </c>
      <c r="O125" s="449">
        <f>$F125*N125</f>
        <v>0</v>
      </c>
      <c r="P125" s="450">
        <f>O125/1000000</f>
        <v>0</v>
      </c>
      <c r="Q125" s="184"/>
    </row>
    <row r="126" spans="1:17" ht="16.5">
      <c r="A126" s="421"/>
      <c r="B126" s="464" t="s">
        <v>402</v>
      </c>
      <c r="C126" s="442"/>
      <c r="D126" s="470"/>
      <c r="E126" s="431"/>
      <c r="F126" s="442"/>
      <c r="G126" s="448"/>
      <c r="H126" s="449"/>
      <c r="I126" s="449"/>
      <c r="J126" s="449"/>
      <c r="K126" s="450"/>
      <c r="L126" s="448"/>
      <c r="M126" s="449"/>
      <c r="N126" s="449"/>
      <c r="O126" s="449"/>
      <c r="P126" s="450"/>
      <c r="Q126" s="184"/>
    </row>
    <row r="127" spans="1:17" ht="18">
      <c r="A127" s="421">
        <v>8</v>
      </c>
      <c r="B127" s="721" t="s">
        <v>407</v>
      </c>
      <c r="C127" s="398">
        <v>5128407</v>
      </c>
      <c r="D127" s="155" t="s">
        <v>13</v>
      </c>
      <c r="E127" s="119" t="s">
        <v>361</v>
      </c>
      <c r="F127" s="595">
        <v>2000</v>
      </c>
      <c r="G127" s="448">
        <v>999564</v>
      </c>
      <c r="H127" s="449">
        <v>999898</v>
      </c>
      <c r="I127" s="417">
        <f>G127-H127</f>
        <v>-334</v>
      </c>
      <c r="J127" s="417">
        <f>$F127*I127</f>
        <v>-668000</v>
      </c>
      <c r="K127" s="417">
        <f>J127/1000000</f>
        <v>-0.668</v>
      </c>
      <c r="L127" s="448">
        <v>999998</v>
      </c>
      <c r="M127" s="449">
        <v>1000000</v>
      </c>
      <c r="N127" s="417">
        <f>L127-M127</f>
        <v>-2</v>
      </c>
      <c r="O127" s="417">
        <f>$F127*N127</f>
        <v>-4000</v>
      </c>
      <c r="P127" s="417">
        <f>O127/1000000</f>
        <v>-0.004</v>
      </c>
      <c r="Q127" s="590" t="s">
        <v>414</v>
      </c>
    </row>
    <row r="128" spans="1:17" ht="13.5" thickBot="1">
      <c r="A128" s="54"/>
      <c r="B128" s="170"/>
      <c r="C128" s="56"/>
      <c r="D128" s="113"/>
      <c r="E128" s="171"/>
      <c r="F128" s="113"/>
      <c r="G128" s="129"/>
      <c r="H128" s="130"/>
      <c r="I128" s="130"/>
      <c r="J128" s="130"/>
      <c r="K128" s="135"/>
      <c r="L128" s="129"/>
      <c r="M128" s="130"/>
      <c r="N128" s="130"/>
      <c r="O128" s="130"/>
      <c r="P128" s="135"/>
      <c r="Q128" s="185"/>
    </row>
    <row r="129" ht="13.5" thickTop="1"/>
    <row r="130" spans="2:16" ht="18">
      <c r="B130" s="189" t="s">
        <v>325</v>
      </c>
      <c r="K130" s="188">
        <f>SUM(K113:K128)</f>
        <v>-0.38220000000000004</v>
      </c>
      <c r="P130" s="188">
        <f>SUM(P113:P128)</f>
        <v>-0.2238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ht="13.5" thickBot="1"/>
    <row r="137" spans="1:17" ht="31.5" customHeight="1">
      <c r="A137" s="173" t="s">
        <v>257</v>
      </c>
      <c r="B137" s="174"/>
      <c r="C137" s="174"/>
      <c r="D137" s="175"/>
      <c r="E137" s="176"/>
      <c r="F137" s="175"/>
      <c r="G137" s="175"/>
      <c r="H137" s="174"/>
      <c r="I137" s="177"/>
      <c r="J137" s="178"/>
      <c r="K137" s="179"/>
      <c r="L137" s="59"/>
      <c r="M137" s="59"/>
      <c r="N137" s="59"/>
      <c r="O137" s="59"/>
      <c r="P137" s="59"/>
      <c r="Q137" s="60"/>
    </row>
    <row r="138" spans="1:17" ht="28.5" customHeight="1">
      <c r="A138" s="180" t="s">
        <v>320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K102</f>
        <v>2.100949999999999</v>
      </c>
      <c r="L138" s="21"/>
      <c r="M138" s="21"/>
      <c r="N138" s="21"/>
      <c r="O138" s="21"/>
      <c r="P138" s="172">
        <f>P102</f>
        <v>1.2821999999999998</v>
      </c>
      <c r="Q138" s="61"/>
    </row>
    <row r="139" spans="1:17" ht="28.5" customHeight="1">
      <c r="A139" s="180" t="s">
        <v>321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K130</f>
        <v>-0.38220000000000004</v>
      </c>
      <c r="L139" s="21"/>
      <c r="M139" s="21"/>
      <c r="N139" s="21"/>
      <c r="O139" s="21"/>
      <c r="P139" s="172">
        <f>P130</f>
        <v>-0.2238</v>
      </c>
      <c r="Q139" s="61"/>
    </row>
    <row r="140" spans="1:17" ht="28.5" customHeight="1">
      <c r="A140" s="180" t="s">
        <v>258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'ROHTAK ROAD'!K46</f>
        <v>2.3889500000000004</v>
      </c>
      <c r="L140" s="21"/>
      <c r="M140" s="21"/>
      <c r="N140" s="21"/>
      <c r="O140" s="21"/>
      <c r="P140" s="172">
        <f>'ROHTAK ROAD'!P46</f>
        <v>0.0548375</v>
      </c>
      <c r="Q140" s="61"/>
    </row>
    <row r="141" spans="1:17" ht="27.75" customHeight="1" thickBot="1">
      <c r="A141" s="182" t="s">
        <v>259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622">
        <f>SUM(K138:K140)</f>
        <v>4.1076999999999995</v>
      </c>
      <c r="L141" s="62"/>
      <c r="M141" s="62"/>
      <c r="N141" s="62"/>
      <c r="O141" s="62"/>
      <c r="P141" s="622">
        <f>SUM(P138:P140)</f>
        <v>1.1132374999999999</v>
      </c>
      <c r="Q141" s="190"/>
    </row>
    <row r="145" ht="13.5" thickBot="1">
      <c r="A145" s="290"/>
    </row>
    <row r="146" spans="1:17" ht="12.75">
      <c r="A146" s="275"/>
      <c r="B146" s="276"/>
      <c r="C146" s="276"/>
      <c r="D146" s="276"/>
      <c r="E146" s="276"/>
      <c r="F146" s="276"/>
      <c r="G146" s="276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23.25">
      <c r="A147" s="283" t="s">
        <v>342</v>
      </c>
      <c r="B147" s="267"/>
      <c r="C147" s="267"/>
      <c r="D147" s="267"/>
      <c r="E147" s="267"/>
      <c r="F147" s="267"/>
      <c r="G147" s="267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77"/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5.75">
      <c r="A149" s="278"/>
      <c r="B149" s="279"/>
      <c r="C149" s="279"/>
      <c r="D149" s="279"/>
      <c r="E149" s="279"/>
      <c r="F149" s="279"/>
      <c r="G149" s="279"/>
      <c r="H149" s="21"/>
      <c r="I149" s="21"/>
      <c r="J149" s="21"/>
      <c r="K149" s="321" t="s">
        <v>354</v>
      </c>
      <c r="L149" s="21"/>
      <c r="M149" s="21"/>
      <c r="N149" s="21"/>
      <c r="O149" s="21"/>
      <c r="P149" s="321" t="s">
        <v>355</v>
      </c>
      <c r="Q149" s="61"/>
    </row>
    <row r="150" spans="1:17" ht="12.75">
      <c r="A150" s="280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24.75" customHeight="1">
      <c r="A152" s="284" t="s">
        <v>345</v>
      </c>
      <c r="B152" s="268"/>
      <c r="C152" s="268"/>
      <c r="D152" s="269"/>
      <c r="E152" s="269"/>
      <c r="F152" s="270"/>
      <c r="G152" s="269"/>
      <c r="H152" s="21"/>
      <c r="I152" s="21"/>
      <c r="J152" s="21"/>
      <c r="K152" s="288">
        <f>K141</f>
        <v>4.1076999999999995</v>
      </c>
      <c r="L152" s="269" t="s">
        <v>343</v>
      </c>
      <c r="M152" s="21"/>
      <c r="N152" s="21"/>
      <c r="O152" s="21"/>
      <c r="P152" s="288">
        <f>P141</f>
        <v>1.1132374999999999</v>
      </c>
      <c r="Q152" s="291" t="s">
        <v>343</v>
      </c>
    </row>
    <row r="153" spans="1:17" ht="15">
      <c r="A153" s="285"/>
      <c r="B153" s="271"/>
      <c r="C153" s="271"/>
      <c r="D153" s="267"/>
      <c r="E153" s="267"/>
      <c r="F153" s="272"/>
      <c r="G153" s="267"/>
      <c r="H153" s="21"/>
      <c r="I153" s="21"/>
      <c r="J153" s="21"/>
      <c r="K153" s="289"/>
      <c r="L153" s="267"/>
      <c r="M153" s="21"/>
      <c r="N153" s="21"/>
      <c r="O153" s="21"/>
      <c r="P153" s="289"/>
      <c r="Q153" s="292"/>
    </row>
    <row r="154" spans="1:17" ht="22.5" customHeight="1">
      <c r="A154" s="286" t="s">
        <v>344</v>
      </c>
      <c r="B154" s="273"/>
      <c r="C154" s="53"/>
      <c r="D154" s="267"/>
      <c r="E154" s="267"/>
      <c r="F154" s="274"/>
      <c r="G154" s="269"/>
      <c r="H154" s="21"/>
      <c r="I154" s="21"/>
      <c r="J154" s="21"/>
      <c r="K154" s="288">
        <f>'STEPPED UP GENCO'!K45</f>
        <v>0.473852175</v>
      </c>
      <c r="L154" s="269" t="s">
        <v>343</v>
      </c>
      <c r="M154" s="21"/>
      <c r="N154" s="21"/>
      <c r="O154" s="21"/>
      <c r="P154" s="288">
        <f>'STEPPED UP GENCO'!P45</f>
        <v>-1.243057444</v>
      </c>
      <c r="Q154" s="291" t="s">
        <v>343</v>
      </c>
    </row>
    <row r="155" spans="1:17" ht="12.75">
      <c r="A155" s="28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20.25">
      <c r="A158" s="281"/>
      <c r="B158" s="21"/>
      <c r="C158" s="21"/>
      <c r="D158" s="21"/>
      <c r="E158" s="21"/>
      <c r="F158" s="21"/>
      <c r="G158" s="21"/>
      <c r="H158" s="268"/>
      <c r="I158" s="268"/>
      <c r="J158" s="287" t="s">
        <v>346</v>
      </c>
      <c r="K158" s="477">
        <f>SUM(K152:K157)</f>
        <v>4.581552175</v>
      </c>
      <c r="L158" s="268" t="s">
        <v>343</v>
      </c>
      <c r="M158" s="163"/>
      <c r="N158" s="21"/>
      <c r="O158" s="21"/>
      <c r="P158" s="477">
        <f>SUM(P152:P157)</f>
        <v>-0.12981994400000008</v>
      </c>
      <c r="Q158" s="478" t="s">
        <v>343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2" zoomScaleNormal="85" zoomScaleSheetLayoutView="62" zoomScalePageLayoutView="0" workbookViewId="0" topLeftCell="A1">
      <selection activeCell="P162" sqref="P162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00390625" style="0" customWidth="1"/>
  </cols>
  <sheetData>
    <row r="1" ht="26.25">
      <c r="A1" s="1" t="s">
        <v>251</v>
      </c>
    </row>
    <row r="2" spans="1:18" ht="15">
      <c r="A2" s="2" t="s">
        <v>252</v>
      </c>
      <c r="K2" s="58"/>
      <c r="Q2" s="313" t="str">
        <f>NDPL!$Q$1</f>
        <v>APRIL-2012</v>
      </c>
      <c r="R2" s="313"/>
    </row>
    <row r="3" ht="23.25">
      <c r="A3" s="3" t="s">
        <v>88</v>
      </c>
    </row>
    <row r="4" spans="1:16" ht="18.75" thickBot="1">
      <c r="A4" s="110" t="s">
        <v>260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01/05/12</v>
      </c>
      <c r="H5" s="41" t="str">
        <f>NDPL!H5</f>
        <v>INTIAL READING 01/04/12</v>
      </c>
      <c r="I5" s="41" t="s">
        <v>4</v>
      </c>
      <c r="J5" s="41" t="s">
        <v>5</v>
      </c>
      <c r="K5" s="41" t="s">
        <v>6</v>
      </c>
      <c r="L5" s="43" t="str">
        <f>NDPL!G5</f>
        <v>FINAL READING 01/05/12</v>
      </c>
      <c r="M5" s="41" t="str">
        <f>NDPL!H5</f>
        <v>INTIAL READING 01/04/12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7"/>
      <c r="B7" s="488" t="s">
        <v>145</v>
      </c>
      <c r="C7" s="473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9">
        <v>1</v>
      </c>
      <c r="B8" s="490" t="s">
        <v>89</v>
      </c>
      <c r="C8" s="495">
        <v>4865098</v>
      </c>
      <c r="D8" s="48" t="s">
        <v>13</v>
      </c>
      <c r="E8" s="49" t="s">
        <v>361</v>
      </c>
      <c r="F8" s="504">
        <v>100</v>
      </c>
      <c r="G8" s="448">
        <v>999998</v>
      </c>
      <c r="H8" s="449">
        <v>999998</v>
      </c>
      <c r="I8" s="524">
        <f>G8-H8</f>
        <v>0</v>
      </c>
      <c r="J8" s="524">
        <f>$F8*I8</f>
        <v>0</v>
      </c>
      <c r="K8" s="524">
        <f aca="true" t="shared" si="0" ref="K8:K50">J8/1000000</f>
        <v>0</v>
      </c>
      <c r="L8" s="448">
        <v>37954</v>
      </c>
      <c r="M8" s="449">
        <v>37954</v>
      </c>
      <c r="N8" s="524">
        <f>L8-M8</f>
        <v>0</v>
      </c>
      <c r="O8" s="524">
        <f>$F8*N8</f>
        <v>0</v>
      </c>
      <c r="P8" s="524">
        <f aca="true" t="shared" si="1" ref="P8:P50">O8/1000000</f>
        <v>0</v>
      </c>
      <c r="Q8" s="184"/>
    </row>
    <row r="9" spans="1:17" ht="15.75" customHeight="1">
      <c r="A9" s="489">
        <v>2</v>
      </c>
      <c r="B9" s="490" t="s">
        <v>90</v>
      </c>
      <c r="C9" s="495">
        <v>4865161</v>
      </c>
      <c r="D9" s="48" t="s">
        <v>13</v>
      </c>
      <c r="E9" s="49" t="s">
        <v>361</v>
      </c>
      <c r="F9" s="504">
        <v>100</v>
      </c>
      <c r="G9" s="448">
        <v>988708</v>
      </c>
      <c r="H9" s="449">
        <v>988780</v>
      </c>
      <c r="I9" s="524">
        <f aca="true" t="shared" si="2" ref="I9:I14">G9-H9</f>
        <v>-72</v>
      </c>
      <c r="J9" s="524">
        <f aca="true" t="shared" si="3" ref="J9:J50">$F9*I9</f>
        <v>-7200</v>
      </c>
      <c r="K9" s="524">
        <f t="shared" si="0"/>
        <v>-0.0072</v>
      </c>
      <c r="L9" s="448">
        <v>78967</v>
      </c>
      <c r="M9" s="449">
        <v>79117</v>
      </c>
      <c r="N9" s="524">
        <f aca="true" t="shared" si="4" ref="N9:N14">L9-M9</f>
        <v>-150</v>
      </c>
      <c r="O9" s="524">
        <f aca="true" t="shared" si="5" ref="O9:O50">$F9*N9</f>
        <v>-15000</v>
      </c>
      <c r="P9" s="524">
        <f t="shared" si="1"/>
        <v>-0.015</v>
      </c>
      <c r="Q9" s="184"/>
    </row>
    <row r="10" spans="1:17" ht="15.75" customHeight="1">
      <c r="A10" s="489">
        <v>3</v>
      </c>
      <c r="B10" s="490" t="s">
        <v>91</v>
      </c>
      <c r="C10" s="495">
        <v>4865099</v>
      </c>
      <c r="D10" s="48" t="s">
        <v>13</v>
      </c>
      <c r="E10" s="49" t="s">
        <v>361</v>
      </c>
      <c r="F10" s="504">
        <v>100</v>
      </c>
      <c r="G10" s="448">
        <v>17251</v>
      </c>
      <c r="H10" s="449">
        <v>17233</v>
      </c>
      <c r="I10" s="524">
        <f t="shared" si="2"/>
        <v>18</v>
      </c>
      <c r="J10" s="524">
        <f t="shared" si="3"/>
        <v>1800</v>
      </c>
      <c r="K10" s="524">
        <f t="shared" si="0"/>
        <v>0.0018</v>
      </c>
      <c r="L10" s="448">
        <v>3256</v>
      </c>
      <c r="M10" s="449">
        <v>1305</v>
      </c>
      <c r="N10" s="524">
        <f t="shared" si="4"/>
        <v>1951</v>
      </c>
      <c r="O10" s="524">
        <f t="shared" si="5"/>
        <v>195100</v>
      </c>
      <c r="P10" s="524">
        <f t="shared" si="1"/>
        <v>0.1951</v>
      </c>
      <c r="Q10" s="184"/>
    </row>
    <row r="11" spans="1:17" ht="15.75" customHeight="1">
      <c r="A11" s="489">
        <v>4</v>
      </c>
      <c r="B11" s="490" t="s">
        <v>92</v>
      </c>
      <c r="C11" s="495">
        <v>4865162</v>
      </c>
      <c r="D11" s="48" t="s">
        <v>13</v>
      </c>
      <c r="E11" s="49" t="s">
        <v>361</v>
      </c>
      <c r="F11" s="504">
        <v>100</v>
      </c>
      <c r="G11" s="448">
        <v>23855</v>
      </c>
      <c r="H11" s="449">
        <v>23872</v>
      </c>
      <c r="I11" s="524">
        <f t="shared" si="2"/>
        <v>-17</v>
      </c>
      <c r="J11" s="524">
        <f t="shared" si="3"/>
        <v>-1700</v>
      </c>
      <c r="K11" s="524">
        <f t="shared" si="0"/>
        <v>-0.0017</v>
      </c>
      <c r="L11" s="448">
        <v>31927</v>
      </c>
      <c r="M11" s="449">
        <v>31018</v>
      </c>
      <c r="N11" s="524">
        <f t="shared" si="4"/>
        <v>909</v>
      </c>
      <c r="O11" s="524">
        <f t="shared" si="5"/>
        <v>90900</v>
      </c>
      <c r="P11" s="524">
        <f t="shared" si="1"/>
        <v>0.0909</v>
      </c>
      <c r="Q11" s="184"/>
    </row>
    <row r="12" spans="1:17" ht="15.75" customHeight="1">
      <c r="A12" s="489">
        <v>5</v>
      </c>
      <c r="B12" s="490" t="s">
        <v>93</v>
      </c>
      <c r="C12" s="495">
        <v>4865100</v>
      </c>
      <c r="D12" s="48" t="s">
        <v>13</v>
      </c>
      <c r="E12" s="49" t="s">
        <v>361</v>
      </c>
      <c r="F12" s="504">
        <v>100</v>
      </c>
      <c r="G12" s="448">
        <v>998676</v>
      </c>
      <c r="H12" s="449">
        <v>998853</v>
      </c>
      <c r="I12" s="524">
        <f t="shared" si="2"/>
        <v>-177</v>
      </c>
      <c r="J12" s="524">
        <f t="shared" si="3"/>
        <v>-17700</v>
      </c>
      <c r="K12" s="524">
        <f t="shared" si="0"/>
        <v>-0.0177</v>
      </c>
      <c r="L12" s="448">
        <v>7003</v>
      </c>
      <c r="M12" s="449">
        <v>7643</v>
      </c>
      <c r="N12" s="524">
        <f t="shared" si="4"/>
        <v>-640</v>
      </c>
      <c r="O12" s="524">
        <f t="shared" si="5"/>
        <v>-64000</v>
      </c>
      <c r="P12" s="524">
        <f t="shared" si="1"/>
        <v>-0.064</v>
      </c>
      <c r="Q12" s="184"/>
    </row>
    <row r="13" spans="1:17" ht="15.75" customHeight="1">
      <c r="A13" s="489">
        <v>6</v>
      </c>
      <c r="B13" s="490" t="s">
        <v>94</v>
      </c>
      <c r="C13" s="495">
        <v>4865101</v>
      </c>
      <c r="D13" s="48" t="s">
        <v>13</v>
      </c>
      <c r="E13" s="49" t="s">
        <v>361</v>
      </c>
      <c r="F13" s="504">
        <v>100</v>
      </c>
      <c r="G13" s="448">
        <v>8911</v>
      </c>
      <c r="H13" s="449">
        <v>8839</v>
      </c>
      <c r="I13" s="524">
        <f t="shared" si="2"/>
        <v>72</v>
      </c>
      <c r="J13" s="524">
        <f t="shared" si="3"/>
        <v>7200</v>
      </c>
      <c r="K13" s="524">
        <f t="shared" si="0"/>
        <v>0.0072</v>
      </c>
      <c r="L13" s="448">
        <v>79983</v>
      </c>
      <c r="M13" s="449">
        <v>77717</v>
      </c>
      <c r="N13" s="524">
        <f t="shared" si="4"/>
        <v>2266</v>
      </c>
      <c r="O13" s="524">
        <f t="shared" si="5"/>
        <v>226600</v>
      </c>
      <c r="P13" s="524">
        <f t="shared" si="1"/>
        <v>0.2266</v>
      </c>
      <c r="Q13" s="184"/>
    </row>
    <row r="14" spans="1:17" ht="15.75" customHeight="1">
      <c r="A14" s="489">
        <v>7</v>
      </c>
      <c r="B14" s="490" t="s">
        <v>95</v>
      </c>
      <c r="C14" s="495">
        <v>4865102</v>
      </c>
      <c r="D14" s="48" t="s">
        <v>13</v>
      </c>
      <c r="E14" s="49" t="s">
        <v>361</v>
      </c>
      <c r="F14" s="504">
        <v>100</v>
      </c>
      <c r="G14" s="448">
        <v>710</v>
      </c>
      <c r="H14" s="449">
        <v>550</v>
      </c>
      <c r="I14" s="524">
        <f t="shared" si="2"/>
        <v>160</v>
      </c>
      <c r="J14" s="524">
        <f t="shared" si="3"/>
        <v>16000</v>
      </c>
      <c r="K14" s="524">
        <f t="shared" si="0"/>
        <v>0.016</v>
      </c>
      <c r="L14" s="448">
        <v>49164</v>
      </c>
      <c r="M14" s="449">
        <v>48547</v>
      </c>
      <c r="N14" s="524">
        <f t="shared" si="4"/>
        <v>617</v>
      </c>
      <c r="O14" s="524">
        <f t="shared" si="5"/>
        <v>61700</v>
      </c>
      <c r="P14" s="524">
        <f t="shared" si="1"/>
        <v>0.0617</v>
      </c>
      <c r="Q14" s="184"/>
    </row>
    <row r="15" spans="1:17" ht="15.75" customHeight="1">
      <c r="A15" s="489"/>
      <c r="B15" s="492" t="s">
        <v>12</v>
      </c>
      <c r="C15" s="495"/>
      <c r="D15" s="48"/>
      <c r="E15" s="48"/>
      <c r="F15" s="504"/>
      <c r="G15" s="448"/>
      <c r="H15" s="449"/>
      <c r="I15" s="524"/>
      <c r="J15" s="524"/>
      <c r="K15" s="524"/>
      <c r="L15" s="525"/>
      <c r="M15" s="524"/>
      <c r="N15" s="524"/>
      <c r="O15" s="524"/>
      <c r="P15" s="524"/>
      <c r="Q15" s="184"/>
    </row>
    <row r="16" spans="1:17" ht="15.75" customHeight="1">
      <c r="A16" s="489">
        <v>8</v>
      </c>
      <c r="B16" s="490" t="s">
        <v>385</v>
      </c>
      <c r="C16" s="495">
        <v>4864884</v>
      </c>
      <c r="D16" s="48" t="s">
        <v>13</v>
      </c>
      <c r="E16" s="49" t="s">
        <v>361</v>
      </c>
      <c r="F16" s="504">
        <v>1000</v>
      </c>
      <c r="G16" s="448">
        <v>999589</v>
      </c>
      <c r="H16" s="449">
        <v>999615</v>
      </c>
      <c r="I16" s="524">
        <f>G16-H16</f>
        <v>-26</v>
      </c>
      <c r="J16" s="524">
        <f t="shared" si="3"/>
        <v>-26000</v>
      </c>
      <c r="K16" s="524">
        <f t="shared" si="0"/>
        <v>-0.026</v>
      </c>
      <c r="L16" s="448">
        <v>999776</v>
      </c>
      <c r="M16" s="449">
        <v>999775</v>
      </c>
      <c r="N16" s="524">
        <f>L16-M16</f>
        <v>1</v>
      </c>
      <c r="O16" s="524">
        <f t="shared" si="5"/>
        <v>1000</v>
      </c>
      <c r="P16" s="524">
        <f t="shared" si="1"/>
        <v>0.001</v>
      </c>
      <c r="Q16" s="583"/>
    </row>
    <row r="17" spans="1:17" ht="15.75" customHeight="1">
      <c r="A17" s="489">
        <v>9</v>
      </c>
      <c r="B17" s="490" t="s">
        <v>96</v>
      </c>
      <c r="C17" s="495">
        <v>4864831</v>
      </c>
      <c r="D17" s="48" t="s">
        <v>13</v>
      </c>
      <c r="E17" s="49" t="s">
        <v>361</v>
      </c>
      <c r="F17" s="504">
        <v>1000</v>
      </c>
      <c r="G17" s="448">
        <v>999794</v>
      </c>
      <c r="H17" s="449">
        <v>999797</v>
      </c>
      <c r="I17" s="524">
        <f aca="true" t="shared" si="6" ref="I17:I50">G17-H17</f>
        <v>-3</v>
      </c>
      <c r="J17" s="524">
        <f t="shared" si="3"/>
        <v>-3000</v>
      </c>
      <c r="K17" s="524">
        <f t="shared" si="0"/>
        <v>-0.003</v>
      </c>
      <c r="L17" s="448">
        <v>2283</v>
      </c>
      <c r="M17" s="449">
        <v>2282</v>
      </c>
      <c r="N17" s="524">
        <f aca="true" t="shared" si="7" ref="N17:N50">L17-M17</f>
        <v>1</v>
      </c>
      <c r="O17" s="524">
        <f t="shared" si="5"/>
        <v>1000</v>
      </c>
      <c r="P17" s="524">
        <f t="shared" si="1"/>
        <v>0.001</v>
      </c>
      <c r="Q17" s="184"/>
    </row>
    <row r="18" spans="1:17" ht="15.75" customHeight="1">
      <c r="A18" s="489">
        <v>10</v>
      </c>
      <c r="B18" s="490" t="s">
        <v>127</v>
      </c>
      <c r="C18" s="495">
        <v>4864832</v>
      </c>
      <c r="D18" s="48" t="s">
        <v>13</v>
      </c>
      <c r="E18" s="49" t="s">
        <v>361</v>
      </c>
      <c r="F18" s="504">
        <v>1000</v>
      </c>
      <c r="G18" s="448">
        <v>400</v>
      </c>
      <c r="H18" s="449">
        <v>406</v>
      </c>
      <c r="I18" s="524">
        <f t="shared" si="6"/>
        <v>-6</v>
      </c>
      <c r="J18" s="524">
        <f t="shared" si="3"/>
        <v>-6000</v>
      </c>
      <c r="K18" s="524">
        <f t="shared" si="0"/>
        <v>-0.006</v>
      </c>
      <c r="L18" s="448">
        <v>1691</v>
      </c>
      <c r="M18" s="449">
        <v>1692</v>
      </c>
      <c r="N18" s="524">
        <f t="shared" si="7"/>
        <v>-1</v>
      </c>
      <c r="O18" s="524">
        <f t="shared" si="5"/>
        <v>-1000</v>
      </c>
      <c r="P18" s="524">
        <f t="shared" si="1"/>
        <v>-0.001</v>
      </c>
      <c r="Q18" s="184"/>
    </row>
    <row r="19" spans="1:17" ht="15.75" customHeight="1">
      <c r="A19" s="489">
        <v>11</v>
      </c>
      <c r="B19" s="490" t="s">
        <v>97</v>
      </c>
      <c r="C19" s="495">
        <v>4864833</v>
      </c>
      <c r="D19" s="48" t="s">
        <v>13</v>
      </c>
      <c r="E19" s="49" t="s">
        <v>361</v>
      </c>
      <c r="F19" s="504">
        <v>1000</v>
      </c>
      <c r="G19" s="448">
        <v>84</v>
      </c>
      <c r="H19" s="449">
        <v>91</v>
      </c>
      <c r="I19" s="524">
        <f t="shared" si="6"/>
        <v>-7</v>
      </c>
      <c r="J19" s="524">
        <f t="shared" si="3"/>
        <v>-7000</v>
      </c>
      <c r="K19" s="524">
        <f t="shared" si="0"/>
        <v>-0.007</v>
      </c>
      <c r="L19" s="448">
        <v>3271</v>
      </c>
      <c r="M19" s="449">
        <v>3278</v>
      </c>
      <c r="N19" s="524">
        <f t="shared" si="7"/>
        <v>-7</v>
      </c>
      <c r="O19" s="524">
        <f t="shared" si="5"/>
        <v>-7000</v>
      </c>
      <c r="P19" s="524">
        <f t="shared" si="1"/>
        <v>-0.007</v>
      </c>
      <c r="Q19" s="184"/>
    </row>
    <row r="20" spans="1:17" ht="15.75" customHeight="1">
      <c r="A20" s="489">
        <v>12</v>
      </c>
      <c r="B20" s="490" t="s">
        <v>98</v>
      </c>
      <c r="C20" s="495">
        <v>4864834</v>
      </c>
      <c r="D20" s="48" t="s">
        <v>13</v>
      </c>
      <c r="E20" s="49" t="s">
        <v>361</v>
      </c>
      <c r="F20" s="504">
        <v>1000</v>
      </c>
      <c r="G20" s="448">
        <v>999709</v>
      </c>
      <c r="H20" s="449">
        <v>999726</v>
      </c>
      <c r="I20" s="524">
        <f t="shared" si="6"/>
        <v>-17</v>
      </c>
      <c r="J20" s="524">
        <f t="shared" si="3"/>
        <v>-17000</v>
      </c>
      <c r="K20" s="524">
        <f t="shared" si="0"/>
        <v>-0.017</v>
      </c>
      <c r="L20" s="448">
        <v>2756</v>
      </c>
      <c r="M20" s="449">
        <v>2575</v>
      </c>
      <c r="N20" s="524">
        <f t="shared" si="7"/>
        <v>181</v>
      </c>
      <c r="O20" s="524">
        <f t="shared" si="5"/>
        <v>181000</v>
      </c>
      <c r="P20" s="524">
        <f t="shared" si="1"/>
        <v>0.181</v>
      </c>
      <c r="Q20" s="184"/>
    </row>
    <row r="21" spans="1:17" ht="15.75" customHeight="1">
      <c r="A21" s="489">
        <v>13</v>
      </c>
      <c r="B21" s="431" t="s">
        <v>99</v>
      </c>
      <c r="C21" s="495">
        <v>4864835</v>
      </c>
      <c r="D21" s="52" t="s">
        <v>13</v>
      </c>
      <c r="E21" s="49" t="s">
        <v>361</v>
      </c>
      <c r="F21" s="504">
        <v>1000</v>
      </c>
      <c r="G21" s="448">
        <v>476</v>
      </c>
      <c r="H21" s="449">
        <v>449</v>
      </c>
      <c r="I21" s="524">
        <f t="shared" si="6"/>
        <v>27</v>
      </c>
      <c r="J21" s="524">
        <f t="shared" si="3"/>
        <v>27000</v>
      </c>
      <c r="K21" s="524">
        <f t="shared" si="0"/>
        <v>0.027</v>
      </c>
      <c r="L21" s="448">
        <v>1144</v>
      </c>
      <c r="M21" s="449">
        <v>1099</v>
      </c>
      <c r="N21" s="524">
        <f t="shared" si="7"/>
        <v>45</v>
      </c>
      <c r="O21" s="524">
        <f t="shared" si="5"/>
        <v>45000</v>
      </c>
      <c r="P21" s="524">
        <f t="shared" si="1"/>
        <v>0.045</v>
      </c>
      <c r="Q21" s="184"/>
    </row>
    <row r="22" spans="1:17" ht="15.75" customHeight="1">
      <c r="A22" s="489">
        <v>14</v>
      </c>
      <c r="B22" s="490" t="s">
        <v>100</v>
      </c>
      <c r="C22" s="495">
        <v>4864836</v>
      </c>
      <c r="D22" s="48" t="s">
        <v>13</v>
      </c>
      <c r="E22" s="49" t="s">
        <v>361</v>
      </c>
      <c r="F22" s="504">
        <v>1000</v>
      </c>
      <c r="G22" s="448">
        <v>157</v>
      </c>
      <c r="H22" s="449">
        <v>155</v>
      </c>
      <c r="I22" s="524">
        <f t="shared" si="6"/>
        <v>2</v>
      </c>
      <c r="J22" s="524">
        <f t="shared" si="3"/>
        <v>2000</v>
      </c>
      <c r="K22" s="524">
        <f t="shared" si="0"/>
        <v>0.002</v>
      </c>
      <c r="L22" s="448">
        <v>14972</v>
      </c>
      <c r="M22" s="449">
        <v>14816</v>
      </c>
      <c r="N22" s="524">
        <f t="shared" si="7"/>
        <v>156</v>
      </c>
      <c r="O22" s="524">
        <f t="shared" si="5"/>
        <v>156000</v>
      </c>
      <c r="P22" s="524">
        <f t="shared" si="1"/>
        <v>0.156</v>
      </c>
      <c r="Q22" s="184"/>
    </row>
    <row r="23" spans="1:17" ht="15.75" customHeight="1">
      <c r="A23" s="489">
        <v>15</v>
      </c>
      <c r="B23" s="490" t="s">
        <v>101</v>
      </c>
      <c r="C23" s="495">
        <v>4864837</v>
      </c>
      <c r="D23" s="48" t="s">
        <v>13</v>
      </c>
      <c r="E23" s="49" t="s">
        <v>361</v>
      </c>
      <c r="F23" s="504">
        <v>1000</v>
      </c>
      <c r="G23" s="448">
        <v>302</v>
      </c>
      <c r="H23" s="449">
        <v>293</v>
      </c>
      <c r="I23" s="524">
        <f t="shared" si="6"/>
        <v>9</v>
      </c>
      <c r="J23" s="524">
        <f t="shared" si="3"/>
        <v>9000</v>
      </c>
      <c r="K23" s="524">
        <f t="shared" si="0"/>
        <v>0.009</v>
      </c>
      <c r="L23" s="448">
        <v>34791</v>
      </c>
      <c r="M23" s="449">
        <v>34702</v>
      </c>
      <c r="N23" s="524">
        <f t="shared" si="7"/>
        <v>89</v>
      </c>
      <c r="O23" s="524">
        <f t="shared" si="5"/>
        <v>89000</v>
      </c>
      <c r="P23" s="356">
        <f t="shared" si="1"/>
        <v>0.089</v>
      </c>
      <c r="Q23" s="184"/>
    </row>
    <row r="24" spans="1:17" ht="15.75" customHeight="1">
      <c r="A24" s="489">
        <v>16</v>
      </c>
      <c r="B24" s="490" t="s">
        <v>102</v>
      </c>
      <c r="C24" s="495">
        <v>4864838</v>
      </c>
      <c r="D24" s="48" t="s">
        <v>13</v>
      </c>
      <c r="E24" s="49" t="s">
        <v>361</v>
      </c>
      <c r="F24" s="504">
        <v>1000</v>
      </c>
      <c r="G24" s="448">
        <v>256</v>
      </c>
      <c r="H24" s="449">
        <v>255</v>
      </c>
      <c r="I24" s="524">
        <f t="shared" si="6"/>
        <v>1</v>
      </c>
      <c r="J24" s="524">
        <f t="shared" si="3"/>
        <v>1000</v>
      </c>
      <c r="K24" s="524">
        <f t="shared" si="0"/>
        <v>0.001</v>
      </c>
      <c r="L24" s="448">
        <v>12404</v>
      </c>
      <c r="M24" s="449">
        <v>12010</v>
      </c>
      <c r="N24" s="524">
        <f t="shared" si="7"/>
        <v>394</v>
      </c>
      <c r="O24" s="524">
        <f t="shared" si="5"/>
        <v>394000</v>
      </c>
      <c r="P24" s="524">
        <f t="shared" si="1"/>
        <v>0.394</v>
      </c>
      <c r="Q24" s="184"/>
    </row>
    <row r="25" spans="1:17" ht="15.75" customHeight="1">
      <c r="A25" s="489">
        <v>17</v>
      </c>
      <c r="B25" s="490" t="s">
        <v>125</v>
      </c>
      <c r="C25" s="495">
        <v>4864839</v>
      </c>
      <c r="D25" s="48" t="s">
        <v>13</v>
      </c>
      <c r="E25" s="49" t="s">
        <v>361</v>
      </c>
      <c r="F25" s="504">
        <v>1000</v>
      </c>
      <c r="G25" s="448">
        <v>250</v>
      </c>
      <c r="H25" s="449">
        <v>252</v>
      </c>
      <c r="I25" s="524">
        <f t="shared" si="6"/>
        <v>-2</v>
      </c>
      <c r="J25" s="524">
        <f t="shared" si="3"/>
        <v>-2000</v>
      </c>
      <c r="K25" s="524">
        <f t="shared" si="0"/>
        <v>-0.002</v>
      </c>
      <c r="L25" s="448">
        <v>5525</v>
      </c>
      <c r="M25" s="449">
        <v>5518</v>
      </c>
      <c r="N25" s="524">
        <f t="shared" si="7"/>
        <v>7</v>
      </c>
      <c r="O25" s="524">
        <f t="shared" si="5"/>
        <v>7000</v>
      </c>
      <c r="P25" s="524">
        <f t="shared" si="1"/>
        <v>0.007</v>
      </c>
      <c r="Q25" s="184"/>
    </row>
    <row r="26" spans="1:17" ht="15.75" customHeight="1">
      <c r="A26" s="489">
        <v>18</v>
      </c>
      <c r="B26" s="490" t="s">
        <v>128</v>
      </c>
      <c r="C26" s="495">
        <v>4864786</v>
      </c>
      <c r="D26" s="48" t="s">
        <v>13</v>
      </c>
      <c r="E26" s="49" t="s">
        <v>361</v>
      </c>
      <c r="F26" s="504">
        <v>100</v>
      </c>
      <c r="G26" s="448">
        <v>32264</v>
      </c>
      <c r="H26" s="449">
        <v>32134</v>
      </c>
      <c r="I26" s="524">
        <f t="shared" si="6"/>
        <v>130</v>
      </c>
      <c r="J26" s="524">
        <f t="shared" si="3"/>
        <v>13000</v>
      </c>
      <c r="K26" s="524">
        <f t="shared" si="0"/>
        <v>0.013</v>
      </c>
      <c r="L26" s="448">
        <v>536</v>
      </c>
      <c r="M26" s="449">
        <v>536</v>
      </c>
      <c r="N26" s="524">
        <f t="shared" si="7"/>
        <v>0</v>
      </c>
      <c r="O26" s="524">
        <f t="shared" si="5"/>
        <v>0</v>
      </c>
      <c r="P26" s="524">
        <f t="shared" si="1"/>
        <v>0</v>
      </c>
      <c r="Q26" s="184"/>
    </row>
    <row r="27" spans="1:17" ht="15.75" customHeight="1">
      <c r="A27" s="489">
        <v>19</v>
      </c>
      <c r="B27" s="490" t="s">
        <v>126</v>
      </c>
      <c r="C27" s="495">
        <v>4864883</v>
      </c>
      <c r="D27" s="48" t="s">
        <v>13</v>
      </c>
      <c r="E27" s="49" t="s">
        <v>361</v>
      </c>
      <c r="F27" s="504">
        <v>1000</v>
      </c>
      <c r="G27" s="448">
        <v>998523</v>
      </c>
      <c r="H27" s="449">
        <v>998541</v>
      </c>
      <c r="I27" s="524">
        <f t="shared" si="6"/>
        <v>-18</v>
      </c>
      <c r="J27" s="524">
        <f t="shared" si="3"/>
        <v>-18000</v>
      </c>
      <c r="K27" s="524">
        <f t="shared" si="0"/>
        <v>-0.018</v>
      </c>
      <c r="L27" s="448">
        <v>8251</v>
      </c>
      <c r="M27" s="449">
        <v>8251</v>
      </c>
      <c r="N27" s="524">
        <f t="shared" si="7"/>
        <v>0</v>
      </c>
      <c r="O27" s="524">
        <f t="shared" si="5"/>
        <v>0</v>
      </c>
      <c r="P27" s="524">
        <f t="shared" si="1"/>
        <v>0</v>
      </c>
      <c r="Q27" s="184"/>
    </row>
    <row r="28" spans="1:17" ht="15.75" customHeight="1">
      <c r="A28" s="489"/>
      <c r="B28" s="492" t="s">
        <v>103</v>
      </c>
      <c r="C28" s="495"/>
      <c r="D28" s="48"/>
      <c r="E28" s="48"/>
      <c r="F28" s="504"/>
      <c r="G28" s="448"/>
      <c r="H28" s="449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89">
        <v>20</v>
      </c>
      <c r="B29" s="490" t="s">
        <v>104</v>
      </c>
      <c r="C29" s="495">
        <v>4865041</v>
      </c>
      <c r="D29" s="48" t="s">
        <v>13</v>
      </c>
      <c r="E29" s="49" t="s">
        <v>361</v>
      </c>
      <c r="F29" s="504">
        <v>1100</v>
      </c>
      <c r="G29" s="448">
        <v>999998</v>
      </c>
      <c r="H29" s="449">
        <v>999998</v>
      </c>
      <c r="I29" s="524">
        <f t="shared" si="6"/>
        <v>0</v>
      </c>
      <c r="J29" s="524">
        <f t="shared" si="3"/>
        <v>0</v>
      </c>
      <c r="K29" s="524">
        <f t="shared" si="0"/>
        <v>0</v>
      </c>
      <c r="L29" s="448">
        <v>820035</v>
      </c>
      <c r="M29" s="449">
        <v>822999</v>
      </c>
      <c r="N29" s="524">
        <f t="shared" si="7"/>
        <v>-2964</v>
      </c>
      <c r="O29" s="524">
        <f t="shared" si="5"/>
        <v>-3260400</v>
      </c>
      <c r="P29" s="524">
        <f t="shared" si="1"/>
        <v>-3.2604</v>
      </c>
      <c r="Q29" s="184"/>
    </row>
    <row r="30" spans="1:17" ht="15.75" customHeight="1">
      <c r="A30" s="489">
        <v>21</v>
      </c>
      <c r="B30" s="490" t="s">
        <v>105</v>
      </c>
      <c r="C30" s="495">
        <v>4865042</v>
      </c>
      <c r="D30" s="48" t="s">
        <v>13</v>
      </c>
      <c r="E30" s="49" t="s">
        <v>361</v>
      </c>
      <c r="F30" s="504">
        <v>1100</v>
      </c>
      <c r="G30" s="448">
        <v>999999</v>
      </c>
      <c r="H30" s="449">
        <v>999999</v>
      </c>
      <c r="I30" s="524">
        <f t="shared" si="6"/>
        <v>0</v>
      </c>
      <c r="J30" s="524">
        <f t="shared" si="3"/>
        <v>0</v>
      </c>
      <c r="K30" s="524">
        <f t="shared" si="0"/>
        <v>0</v>
      </c>
      <c r="L30" s="448">
        <v>862125</v>
      </c>
      <c r="M30" s="449">
        <v>865087</v>
      </c>
      <c r="N30" s="524">
        <f t="shared" si="7"/>
        <v>-2962</v>
      </c>
      <c r="O30" s="524">
        <f t="shared" si="5"/>
        <v>-3258200</v>
      </c>
      <c r="P30" s="524">
        <f t="shared" si="1"/>
        <v>-3.2582</v>
      </c>
      <c r="Q30" s="184"/>
    </row>
    <row r="31" spans="1:17" ht="15.75" customHeight="1">
      <c r="A31" s="489">
        <v>22</v>
      </c>
      <c r="B31" s="490" t="s">
        <v>383</v>
      </c>
      <c r="C31" s="495">
        <v>4864943</v>
      </c>
      <c r="D31" s="48" t="s">
        <v>13</v>
      </c>
      <c r="E31" s="49" t="s">
        <v>361</v>
      </c>
      <c r="F31" s="504">
        <v>1000</v>
      </c>
      <c r="G31" s="448">
        <v>992035</v>
      </c>
      <c r="H31" s="449">
        <v>992552</v>
      </c>
      <c r="I31" s="524">
        <f>G31-H31</f>
        <v>-517</v>
      </c>
      <c r="J31" s="524">
        <f>$F31*I31</f>
        <v>-517000</v>
      </c>
      <c r="K31" s="524">
        <f>J31/1000000</f>
        <v>-0.517</v>
      </c>
      <c r="L31" s="448">
        <v>10042</v>
      </c>
      <c r="M31" s="449">
        <v>10042</v>
      </c>
      <c r="N31" s="524">
        <f>L31-M31</f>
        <v>0</v>
      </c>
      <c r="O31" s="524">
        <f>$F31*N31</f>
        <v>0</v>
      </c>
      <c r="P31" s="524">
        <f>O31/1000000</f>
        <v>0</v>
      </c>
      <c r="Q31" s="184"/>
    </row>
    <row r="32" spans="1:17" ht="15.75" customHeight="1">
      <c r="A32" s="489"/>
      <c r="B32" s="492" t="s">
        <v>35</v>
      </c>
      <c r="C32" s="495"/>
      <c r="D32" s="48"/>
      <c r="E32" s="48"/>
      <c r="F32" s="504"/>
      <c r="G32" s="448"/>
      <c r="H32" s="449"/>
      <c r="I32" s="524"/>
      <c r="J32" s="524"/>
      <c r="K32" s="245">
        <f>SUM(K16:K31)</f>
        <v>-0.544</v>
      </c>
      <c r="L32" s="525"/>
      <c r="M32" s="524"/>
      <c r="N32" s="524"/>
      <c r="O32" s="524"/>
      <c r="P32" s="245">
        <f>SUM(P16:P31)</f>
        <v>-5.6526</v>
      </c>
      <c r="Q32" s="184"/>
    </row>
    <row r="33" spans="1:17" ht="15.75" customHeight="1">
      <c r="A33" s="489">
        <v>23</v>
      </c>
      <c r="B33" s="490" t="s">
        <v>106</v>
      </c>
      <c r="C33" s="495">
        <v>4864910</v>
      </c>
      <c r="D33" s="48" t="s">
        <v>13</v>
      </c>
      <c r="E33" s="49" t="s">
        <v>361</v>
      </c>
      <c r="F33" s="504">
        <v>-1000</v>
      </c>
      <c r="G33" s="448">
        <v>964903</v>
      </c>
      <c r="H33" s="449">
        <v>965064</v>
      </c>
      <c r="I33" s="524">
        <f t="shared" si="6"/>
        <v>-161</v>
      </c>
      <c r="J33" s="524">
        <f t="shared" si="3"/>
        <v>161000</v>
      </c>
      <c r="K33" s="524">
        <f t="shared" si="0"/>
        <v>0.161</v>
      </c>
      <c r="L33" s="448">
        <v>977925</v>
      </c>
      <c r="M33" s="449">
        <v>977930</v>
      </c>
      <c r="N33" s="524">
        <f t="shared" si="7"/>
        <v>-5</v>
      </c>
      <c r="O33" s="524">
        <f t="shared" si="5"/>
        <v>5000</v>
      </c>
      <c r="P33" s="524">
        <f t="shared" si="1"/>
        <v>0.005</v>
      </c>
      <c r="Q33" s="184"/>
    </row>
    <row r="34" spans="1:17" ht="15.75" customHeight="1">
      <c r="A34" s="489">
        <v>24</v>
      </c>
      <c r="B34" s="490" t="s">
        <v>107</v>
      </c>
      <c r="C34" s="495">
        <v>4864911</v>
      </c>
      <c r="D34" s="48" t="s">
        <v>13</v>
      </c>
      <c r="E34" s="49" t="s">
        <v>361</v>
      </c>
      <c r="F34" s="504">
        <v>-1000</v>
      </c>
      <c r="G34" s="448">
        <v>981052</v>
      </c>
      <c r="H34" s="449">
        <v>981351</v>
      </c>
      <c r="I34" s="524">
        <f t="shared" si="6"/>
        <v>-299</v>
      </c>
      <c r="J34" s="524">
        <f t="shared" si="3"/>
        <v>299000</v>
      </c>
      <c r="K34" s="524">
        <f t="shared" si="0"/>
        <v>0.299</v>
      </c>
      <c r="L34" s="448">
        <v>983991</v>
      </c>
      <c r="M34" s="449">
        <v>984020</v>
      </c>
      <c r="N34" s="524">
        <f t="shared" si="7"/>
        <v>-29</v>
      </c>
      <c r="O34" s="524">
        <f t="shared" si="5"/>
        <v>29000</v>
      </c>
      <c r="P34" s="524">
        <f t="shared" si="1"/>
        <v>0.029</v>
      </c>
      <c r="Q34" s="184"/>
    </row>
    <row r="35" spans="1:17" ht="15.75" customHeight="1">
      <c r="A35" s="489">
        <v>25</v>
      </c>
      <c r="B35" s="545" t="s">
        <v>149</v>
      </c>
      <c r="C35" s="505">
        <v>4902571</v>
      </c>
      <c r="D35" s="14" t="s">
        <v>13</v>
      </c>
      <c r="E35" s="49" t="s">
        <v>361</v>
      </c>
      <c r="F35" s="505">
        <v>300</v>
      </c>
      <c r="G35" s="448">
        <v>41</v>
      </c>
      <c r="H35" s="449">
        <v>41</v>
      </c>
      <c r="I35" s="524">
        <f t="shared" si="6"/>
        <v>0</v>
      </c>
      <c r="J35" s="524">
        <f t="shared" si="3"/>
        <v>0</v>
      </c>
      <c r="K35" s="524">
        <f t="shared" si="0"/>
        <v>0</v>
      </c>
      <c r="L35" s="448">
        <v>23</v>
      </c>
      <c r="M35" s="449">
        <v>23</v>
      </c>
      <c r="N35" s="524">
        <f t="shared" si="7"/>
        <v>0</v>
      </c>
      <c r="O35" s="524">
        <f t="shared" si="5"/>
        <v>0</v>
      </c>
      <c r="P35" s="524">
        <f t="shared" si="1"/>
        <v>0</v>
      </c>
      <c r="Q35" s="184"/>
    </row>
    <row r="36" spans="1:17" ht="15.75" customHeight="1">
      <c r="A36" s="489"/>
      <c r="B36" s="492" t="s">
        <v>29</v>
      </c>
      <c r="C36" s="495"/>
      <c r="D36" s="48"/>
      <c r="E36" s="48"/>
      <c r="F36" s="504"/>
      <c r="G36" s="448"/>
      <c r="H36" s="449"/>
      <c r="I36" s="524"/>
      <c r="J36" s="524"/>
      <c r="K36" s="524"/>
      <c r="L36" s="525"/>
      <c r="M36" s="524"/>
      <c r="N36" s="524"/>
      <c r="O36" s="524"/>
      <c r="P36" s="524"/>
      <c r="Q36" s="184"/>
    </row>
    <row r="37" spans="1:17" ht="15.75" customHeight="1">
      <c r="A37" s="489">
        <v>26</v>
      </c>
      <c r="B37" s="431" t="s">
        <v>49</v>
      </c>
      <c r="C37" s="495">
        <v>4864830</v>
      </c>
      <c r="D37" s="52" t="s">
        <v>13</v>
      </c>
      <c r="E37" s="49" t="s">
        <v>361</v>
      </c>
      <c r="F37" s="504">
        <v>1000</v>
      </c>
      <c r="G37" s="448">
        <v>1237</v>
      </c>
      <c r="H37" s="449">
        <v>1212</v>
      </c>
      <c r="I37" s="524">
        <f t="shared" si="6"/>
        <v>25</v>
      </c>
      <c r="J37" s="524">
        <f t="shared" si="3"/>
        <v>25000</v>
      </c>
      <c r="K37" s="524">
        <f t="shared" si="0"/>
        <v>0.025</v>
      </c>
      <c r="L37" s="448">
        <v>57646</v>
      </c>
      <c r="M37" s="449">
        <v>57497</v>
      </c>
      <c r="N37" s="524">
        <f t="shared" si="7"/>
        <v>149</v>
      </c>
      <c r="O37" s="524">
        <f t="shared" si="5"/>
        <v>149000</v>
      </c>
      <c r="P37" s="524">
        <f t="shared" si="1"/>
        <v>0.149</v>
      </c>
      <c r="Q37" s="184"/>
    </row>
    <row r="38" spans="1:17" ht="15.75" customHeight="1">
      <c r="A38" s="489"/>
      <c r="B38" s="492" t="s">
        <v>108</v>
      </c>
      <c r="C38" s="495"/>
      <c r="D38" s="48"/>
      <c r="E38" s="48"/>
      <c r="F38" s="504"/>
      <c r="G38" s="448"/>
      <c r="H38" s="449"/>
      <c r="I38" s="524"/>
      <c r="J38" s="524"/>
      <c r="K38" s="524"/>
      <c r="L38" s="525"/>
      <c r="M38" s="524"/>
      <c r="N38" s="524"/>
      <c r="O38" s="524"/>
      <c r="P38" s="524"/>
      <c r="Q38" s="184"/>
    </row>
    <row r="39" spans="1:17" ht="15.75" customHeight="1">
      <c r="A39" s="489">
        <v>27</v>
      </c>
      <c r="B39" s="490" t="s">
        <v>109</v>
      </c>
      <c r="C39" s="495">
        <v>4864962</v>
      </c>
      <c r="D39" s="48" t="s">
        <v>13</v>
      </c>
      <c r="E39" s="49" t="s">
        <v>361</v>
      </c>
      <c r="F39" s="504">
        <v>-1000</v>
      </c>
      <c r="G39" s="448">
        <v>10236</v>
      </c>
      <c r="H39" s="449">
        <v>8535</v>
      </c>
      <c r="I39" s="524">
        <f t="shared" si="6"/>
        <v>1701</v>
      </c>
      <c r="J39" s="524">
        <f t="shared" si="3"/>
        <v>-1701000</v>
      </c>
      <c r="K39" s="524">
        <f t="shared" si="0"/>
        <v>-1.701</v>
      </c>
      <c r="L39" s="448">
        <v>974685</v>
      </c>
      <c r="M39" s="449">
        <v>974685</v>
      </c>
      <c r="N39" s="524">
        <f t="shared" si="7"/>
        <v>0</v>
      </c>
      <c r="O39" s="524">
        <f t="shared" si="5"/>
        <v>0</v>
      </c>
      <c r="P39" s="524">
        <f t="shared" si="1"/>
        <v>0</v>
      </c>
      <c r="Q39" s="184"/>
    </row>
    <row r="40" spans="1:17" ht="15.75" customHeight="1">
      <c r="A40" s="489">
        <v>28</v>
      </c>
      <c r="B40" s="490" t="s">
        <v>110</v>
      </c>
      <c r="C40" s="495">
        <v>4865033</v>
      </c>
      <c r="D40" s="48" t="s">
        <v>13</v>
      </c>
      <c r="E40" s="49" t="s">
        <v>361</v>
      </c>
      <c r="F40" s="504">
        <v>-1000</v>
      </c>
      <c r="G40" s="448">
        <v>6955</v>
      </c>
      <c r="H40" s="449">
        <v>7024</v>
      </c>
      <c r="I40" s="524">
        <f t="shared" si="6"/>
        <v>-69</v>
      </c>
      <c r="J40" s="524">
        <f t="shared" si="3"/>
        <v>69000</v>
      </c>
      <c r="K40" s="524">
        <f t="shared" si="0"/>
        <v>0.069</v>
      </c>
      <c r="L40" s="448">
        <v>977174</v>
      </c>
      <c r="M40" s="449">
        <v>977630</v>
      </c>
      <c r="N40" s="524">
        <f t="shared" si="7"/>
        <v>-456</v>
      </c>
      <c r="O40" s="524">
        <f t="shared" si="5"/>
        <v>456000</v>
      </c>
      <c r="P40" s="524">
        <f t="shared" si="1"/>
        <v>0.456</v>
      </c>
      <c r="Q40" s="184"/>
    </row>
    <row r="41" spans="1:17" ht="15.75" customHeight="1">
      <c r="A41" s="489">
        <v>29</v>
      </c>
      <c r="B41" s="727" t="s">
        <v>111</v>
      </c>
      <c r="C41" s="728">
        <v>4864902</v>
      </c>
      <c r="D41" s="729" t="s">
        <v>13</v>
      </c>
      <c r="E41" s="730" t="s">
        <v>361</v>
      </c>
      <c r="F41" s="731">
        <v>-1000</v>
      </c>
      <c r="G41" s="451">
        <v>990260</v>
      </c>
      <c r="H41" s="449">
        <v>991512</v>
      </c>
      <c r="I41" s="524">
        <f t="shared" si="6"/>
        <v>-1252</v>
      </c>
      <c r="J41" s="524">
        <f t="shared" si="3"/>
        <v>1252000</v>
      </c>
      <c r="K41" s="524">
        <f t="shared" si="0"/>
        <v>1.252</v>
      </c>
      <c r="L41" s="451">
        <v>990807</v>
      </c>
      <c r="M41" s="449">
        <v>990807</v>
      </c>
      <c r="N41" s="524">
        <f t="shared" si="7"/>
        <v>0</v>
      </c>
      <c r="O41" s="524">
        <f t="shared" si="5"/>
        <v>0</v>
      </c>
      <c r="P41" s="524">
        <f t="shared" si="1"/>
        <v>0</v>
      </c>
      <c r="Q41" s="184" t="s">
        <v>416</v>
      </c>
    </row>
    <row r="42" spans="1:17" ht="20.25" customHeight="1">
      <c r="A42" s="489">
        <v>29</v>
      </c>
      <c r="B42" s="727" t="s">
        <v>111</v>
      </c>
      <c r="C42" s="728">
        <v>5128420</v>
      </c>
      <c r="D42" s="729" t="s">
        <v>13</v>
      </c>
      <c r="E42" s="730" t="s">
        <v>361</v>
      </c>
      <c r="F42" s="731">
        <v>-1000</v>
      </c>
      <c r="G42" s="448">
        <v>999935</v>
      </c>
      <c r="H42" s="449">
        <v>1000000</v>
      </c>
      <c r="I42" s="524">
        <f>G42-H42</f>
        <v>-65</v>
      </c>
      <c r="J42" s="524">
        <f t="shared" si="3"/>
        <v>65000</v>
      </c>
      <c r="K42" s="524">
        <f t="shared" si="0"/>
        <v>0.065</v>
      </c>
      <c r="L42" s="448">
        <v>999999</v>
      </c>
      <c r="M42" s="449">
        <v>1000000</v>
      </c>
      <c r="N42" s="524">
        <f>L42-M42</f>
        <v>-1</v>
      </c>
      <c r="O42" s="524">
        <f t="shared" si="5"/>
        <v>1000</v>
      </c>
      <c r="P42" s="524">
        <f t="shared" si="1"/>
        <v>0.001</v>
      </c>
      <c r="Q42" s="732" t="s">
        <v>415</v>
      </c>
    </row>
    <row r="43" spans="1:17" ht="15.75" customHeight="1">
      <c r="A43" s="489">
        <v>30</v>
      </c>
      <c r="B43" s="431" t="s">
        <v>112</v>
      </c>
      <c r="C43" s="495">
        <v>4864935</v>
      </c>
      <c r="D43" s="48" t="s">
        <v>13</v>
      </c>
      <c r="E43" s="49" t="s">
        <v>361</v>
      </c>
      <c r="F43" s="504">
        <v>-1000</v>
      </c>
      <c r="G43" s="448">
        <v>989525</v>
      </c>
      <c r="H43" s="449">
        <v>992603</v>
      </c>
      <c r="I43" s="524">
        <f t="shared" si="6"/>
        <v>-3078</v>
      </c>
      <c r="J43" s="524">
        <f t="shared" si="3"/>
        <v>3078000</v>
      </c>
      <c r="K43" s="524">
        <f t="shared" si="0"/>
        <v>3.078</v>
      </c>
      <c r="L43" s="448">
        <v>995904</v>
      </c>
      <c r="M43" s="449">
        <v>995905</v>
      </c>
      <c r="N43" s="524">
        <f t="shared" si="7"/>
        <v>-1</v>
      </c>
      <c r="O43" s="524">
        <f t="shared" si="5"/>
        <v>1000</v>
      </c>
      <c r="P43" s="524">
        <f t="shared" si="1"/>
        <v>0.001</v>
      </c>
      <c r="Q43" s="232"/>
    </row>
    <row r="44" spans="1:17" ht="15.75" customHeight="1">
      <c r="A44" s="489"/>
      <c r="B44" s="492" t="s">
        <v>45</v>
      </c>
      <c r="C44" s="495"/>
      <c r="D44" s="48"/>
      <c r="E44" s="48"/>
      <c r="F44" s="504"/>
      <c r="G44" s="448"/>
      <c r="H44" s="449"/>
      <c r="I44" s="524"/>
      <c r="J44" s="524"/>
      <c r="K44" s="524"/>
      <c r="L44" s="525"/>
      <c r="M44" s="524"/>
      <c r="N44" s="524"/>
      <c r="O44" s="524"/>
      <c r="P44" s="524"/>
      <c r="Q44" s="184"/>
    </row>
    <row r="45" spans="1:17" ht="15.75" customHeight="1">
      <c r="A45" s="489"/>
      <c r="B45" s="491" t="s">
        <v>19</v>
      </c>
      <c r="C45" s="495"/>
      <c r="D45" s="52"/>
      <c r="E45" s="52"/>
      <c r="F45" s="504"/>
      <c r="G45" s="448"/>
      <c r="H45" s="449"/>
      <c r="I45" s="524"/>
      <c r="J45" s="524"/>
      <c r="K45" s="524"/>
      <c r="L45" s="525"/>
      <c r="M45" s="524"/>
      <c r="N45" s="524"/>
      <c r="O45" s="524"/>
      <c r="P45" s="524"/>
      <c r="Q45" s="184"/>
    </row>
    <row r="46" spans="1:17" ht="15.75" customHeight="1">
      <c r="A46" s="489">
        <v>31</v>
      </c>
      <c r="B46" s="490" t="s">
        <v>20</v>
      </c>
      <c r="C46" s="495">
        <v>4864808</v>
      </c>
      <c r="D46" s="48" t="s">
        <v>13</v>
      </c>
      <c r="E46" s="49" t="s">
        <v>361</v>
      </c>
      <c r="F46" s="504">
        <v>200</v>
      </c>
      <c r="G46" s="448"/>
      <c r="H46" s="449"/>
      <c r="I46" s="524">
        <f>G46-H46</f>
        <v>0</v>
      </c>
      <c r="J46" s="524">
        <f>$F46*I46</f>
        <v>0</v>
      </c>
      <c r="K46" s="524">
        <f>J46/1000000</f>
        <v>0</v>
      </c>
      <c r="L46" s="448"/>
      <c r="M46" s="449"/>
      <c r="N46" s="524">
        <f>L46-M46</f>
        <v>0</v>
      </c>
      <c r="O46" s="524">
        <f>$F46*N46</f>
        <v>0</v>
      </c>
      <c r="P46" s="524">
        <f>O46/1000000</f>
        <v>0</v>
      </c>
      <c r="Q46" s="582"/>
    </row>
    <row r="47" spans="1:17" ht="15.75" customHeight="1">
      <c r="A47" s="489">
        <v>32</v>
      </c>
      <c r="B47" s="490" t="s">
        <v>21</v>
      </c>
      <c r="C47" s="495">
        <v>4864841</v>
      </c>
      <c r="D47" s="48" t="s">
        <v>13</v>
      </c>
      <c r="E47" s="49" t="s">
        <v>361</v>
      </c>
      <c r="F47" s="504">
        <v>1000</v>
      </c>
      <c r="G47" s="448">
        <v>13349</v>
      </c>
      <c r="H47" s="449">
        <v>13301</v>
      </c>
      <c r="I47" s="524">
        <f t="shared" si="6"/>
        <v>48</v>
      </c>
      <c r="J47" s="524">
        <f t="shared" si="3"/>
        <v>48000</v>
      </c>
      <c r="K47" s="524">
        <f t="shared" si="0"/>
        <v>0.048</v>
      </c>
      <c r="L47" s="448">
        <v>24753</v>
      </c>
      <c r="M47" s="449">
        <v>24730</v>
      </c>
      <c r="N47" s="524">
        <f t="shared" si="7"/>
        <v>23</v>
      </c>
      <c r="O47" s="524">
        <f t="shared" si="5"/>
        <v>23000</v>
      </c>
      <c r="P47" s="524">
        <f t="shared" si="1"/>
        <v>0.023</v>
      </c>
      <c r="Q47" s="184"/>
    </row>
    <row r="48" spans="1:17" ht="15.75" customHeight="1">
      <c r="A48" s="489"/>
      <c r="B48" s="492" t="s">
        <v>122</v>
      </c>
      <c r="C48" s="495"/>
      <c r="D48" s="48"/>
      <c r="E48" s="48"/>
      <c r="F48" s="504"/>
      <c r="G48" s="448"/>
      <c r="H48" s="449"/>
      <c r="I48" s="524"/>
      <c r="J48" s="524"/>
      <c r="K48" s="524"/>
      <c r="L48" s="525"/>
      <c r="M48" s="524"/>
      <c r="N48" s="524"/>
      <c r="O48" s="524"/>
      <c r="P48" s="524"/>
      <c r="Q48" s="184"/>
    </row>
    <row r="49" spans="1:17" ht="15.75" customHeight="1">
      <c r="A49" s="489">
        <v>33</v>
      </c>
      <c r="B49" s="490" t="s">
        <v>123</v>
      </c>
      <c r="C49" s="495">
        <v>4865134</v>
      </c>
      <c r="D49" s="48" t="s">
        <v>13</v>
      </c>
      <c r="E49" s="49" t="s">
        <v>361</v>
      </c>
      <c r="F49" s="504">
        <v>100</v>
      </c>
      <c r="G49" s="448">
        <v>95417</v>
      </c>
      <c r="H49" s="449">
        <v>91786</v>
      </c>
      <c r="I49" s="524">
        <f t="shared" si="6"/>
        <v>3631</v>
      </c>
      <c r="J49" s="524">
        <f t="shared" si="3"/>
        <v>363100</v>
      </c>
      <c r="K49" s="524">
        <f t="shared" si="0"/>
        <v>0.3631</v>
      </c>
      <c r="L49" s="448">
        <v>1707</v>
      </c>
      <c r="M49" s="449">
        <v>1707</v>
      </c>
      <c r="N49" s="524">
        <f t="shared" si="7"/>
        <v>0</v>
      </c>
      <c r="O49" s="524">
        <f t="shared" si="5"/>
        <v>0</v>
      </c>
      <c r="P49" s="524">
        <f t="shared" si="1"/>
        <v>0</v>
      </c>
      <c r="Q49" s="184"/>
    </row>
    <row r="50" spans="1:17" ht="15.75" customHeight="1" thickBot="1">
      <c r="A50" s="493">
        <v>34</v>
      </c>
      <c r="B50" s="432" t="s">
        <v>124</v>
      </c>
      <c r="C50" s="496">
        <v>4865135</v>
      </c>
      <c r="D50" s="57" t="s">
        <v>13</v>
      </c>
      <c r="E50" s="55" t="s">
        <v>361</v>
      </c>
      <c r="F50" s="506">
        <v>100</v>
      </c>
      <c r="G50" s="453">
        <v>61920</v>
      </c>
      <c r="H50" s="454">
        <v>59899</v>
      </c>
      <c r="I50" s="526">
        <f t="shared" si="6"/>
        <v>2021</v>
      </c>
      <c r="J50" s="526">
        <f t="shared" si="3"/>
        <v>202100</v>
      </c>
      <c r="K50" s="526">
        <f t="shared" si="0"/>
        <v>0.2021</v>
      </c>
      <c r="L50" s="453">
        <v>999577</v>
      </c>
      <c r="M50" s="454">
        <v>999577</v>
      </c>
      <c r="N50" s="526">
        <f t="shared" si="7"/>
        <v>0</v>
      </c>
      <c r="O50" s="526">
        <f t="shared" si="5"/>
        <v>0</v>
      </c>
      <c r="P50" s="526">
        <f t="shared" si="1"/>
        <v>0</v>
      </c>
      <c r="Q50" s="185"/>
    </row>
    <row r="51" spans="6:16" ht="15.75" thickTop="1">
      <c r="F51" s="246"/>
      <c r="I51" s="19"/>
      <c r="J51" s="19"/>
      <c r="K51" s="19"/>
      <c r="N51" s="19"/>
      <c r="O51" s="19"/>
      <c r="P51" s="19"/>
    </row>
    <row r="52" spans="2:16" ht="16.5">
      <c r="B52" s="18" t="s">
        <v>143</v>
      </c>
      <c r="F52" s="246"/>
      <c r="I52" s="19"/>
      <c r="J52" s="19"/>
      <c r="K52" s="532">
        <f>SUM(K8:K50)-K32</f>
        <v>3.3156</v>
      </c>
      <c r="N52" s="19"/>
      <c r="O52" s="19"/>
      <c r="P52" s="532">
        <f>SUM(P8:P50)-P32</f>
        <v>-4.493300000000001</v>
      </c>
    </row>
    <row r="53" spans="2:16" ht="15">
      <c r="B53" s="18"/>
      <c r="F53" s="246"/>
      <c r="I53" s="19"/>
      <c r="J53" s="19"/>
      <c r="K53" s="35"/>
      <c r="N53" s="19"/>
      <c r="O53" s="19"/>
      <c r="P53" s="35"/>
    </row>
    <row r="54" spans="2:16" ht="16.5">
      <c r="B54" s="18" t="s">
        <v>144</v>
      </c>
      <c r="F54" s="246"/>
      <c r="I54" s="19"/>
      <c r="J54" s="19"/>
      <c r="K54" s="532">
        <f>SUM(K52:K53)</f>
        <v>3.3156</v>
      </c>
      <c r="N54" s="19"/>
      <c r="O54" s="19"/>
      <c r="P54" s="532">
        <f>SUM(P52:P53)</f>
        <v>-4.493300000000001</v>
      </c>
    </row>
    <row r="55" ht="15">
      <c r="F55" s="246"/>
    </row>
    <row r="56" spans="6:17" ht="15">
      <c r="F56" s="246"/>
      <c r="Q56" s="313" t="str">
        <f>NDPL!$Q$1</f>
        <v>APRIL-2012</v>
      </c>
    </row>
    <row r="57" ht="15">
      <c r="F57" s="246"/>
    </row>
    <row r="58" spans="6:17" ht="15">
      <c r="F58" s="246"/>
      <c r="Q58" s="313"/>
    </row>
    <row r="59" spans="1:16" ht="18.75" thickBot="1">
      <c r="A59" s="110" t="s">
        <v>260</v>
      </c>
      <c r="F59" s="246"/>
      <c r="G59" s="7"/>
      <c r="H59" s="7"/>
      <c r="I59" s="58" t="s">
        <v>8</v>
      </c>
      <c r="J59" s="21"/>
      <c r="K59" s="21"/>
      <c r="L59" s="21"/>
      <c r="M59" s="21"/>
      <c r="N59" s="58" t="s">
        <v>7</v>
      </c>
      <c r="O59" s="21"/>
      <c r="P59" s="21"/>
    </row>
    <row r="60" spans="1:17" ht="39.75" thickBot="1" thickTop="1">
      <c r="A60" s="43" t="s">
        <v>9</v>
      </c>
      <c r="B60" s="40" t="s">
        <v>10</v>
      </c>
      <c r="C60" s="41" t="s">
        <v>1</v>
      </c>
      <c r="D60" s="41" t="s">
        <v>2</v>
      </c>
      <c r="E60" s="41" t="s">
        <v>3</v>
      </c>
      <c r="F60" s="41" t="s">
        <v>11</v>
      </c>
      <c r="G60" s="43" t="str">
        <f>NDPL!G5</f>
        <v>FINAL READING 01/05/12</v>
      </c>
      <c r="H60" s="41" t="str">
        <f>NDPL!H5</f>
        <v>INTIAL READING 01/04/12</v>
      </c>
      <c r="I60" s="41" t="s">
        <v>4</v>
      </c>
      <c r="J60" s="41" t="s">
        <v>5</v>
      </c>
      <c r="K60" s="41" t="s">
        <v>6</v>
      </c>
      <c r="L60" s="43" t="str">
        <f>NDPL!G5</f>
        <v>FINAL READING 01/05/12</v>
      </c>
      <c r="M60" s="41" t="str">
        <f>NDPL!H5</f>
        <v>INTIAL READING 01/04/12</v>
      </c>
      <c r="N60" s="41" t="s">
        <v>4</v>
      </c>
      <c r="O60" s="41" t="s">
        <v>5</v>
      </c>
      <c r="P60" s="41" t="s">
        <v>6</v>
      </c>
      <c r="Q60" s="42" t="s">
        <v>324</v>
      </c>
    </row>
    <row r="61" spans="1:16" ht="17.25" thickBot="1" thickTop="1">
      <c r="A61" s="22"/>
      <c r="B61" s="112"/>
      <c r="C61" s="22"/>
      <c r="D61" s="22"/>
      <c r="E61" s="22"/>
      <c r="F61" s="434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7" ht="15.75" customHeight="1" thickTop="1">
      <c r="A62" s="487"/>
      <c r="B62" s="488" t="s">
        <v>129</v>
      </c>
      <c r="C62" s="44"/>
      <c r="D62" s="44"/>
      <c r="E62" s="44"/>
      <c r="F62" s="435"/>
      <c r="G62" s="36"/>
      <c r="H62" s="27"/>
      <c r="I62" s="27"/>
      <c r="J62" s="27"/>
      <c r="K62" s="27"/>
      <c r="L62" s="36"/>
      <c r="M62" s="27"/>
      <c r="N62" s="27"/>
      <c r="O62" s="27"/>
      <c r="P62" s="27"/>
      <c r="Q62" s="183"/>
    </row>
    <row r="63" spans="1:17" ht="15.75" customHeight="1">
      <c r="A63" s="489">
        <v>1</v>
      </c>
      <c r="B63" s="490" t="s">
        <v>16</v>
      </c>
      <c r="C63" s="495">
        <v>4864968</v>
      </c>
      <c r="D63" s="48" t="s">
        <v>13</v>
      </c>
      <c r="E63" s="49" t="s">
        <v>361</v>
      </c>
      <c r="F63" s="504">
        <v>-1000</v>
      </c>
      <c r="G63" s="448">
        <v>996819</v>
      </c>
      <c r="H63" s="449">
        <v>996842</v>
      </c>
      <c r="I63" s="449">
        <f>G63-H63</f>
        <v>-23</v>
      </c>
      <c r="J63" s="449">
        <f>$F63*I63</f>
        <v>23000</v>
      </c>
      <c r="K63" s="449">
        <f>J63/1000000</f>
        <v>0.023</v>
      </c>
      <c r="L63" s="448">
        <v>938906</v>
      </c>
      <c r="M63" s="449">
        <v>939658</v>
      </c>
      <c r="N63" s="449">
        <f>L63-M63</f>
        <v>-752</v>
      </c>
      <c r="O63" s="449">
        <f>$F63*N63</f>
        <v>752000</v>
      </c>
      <c r="P63" s="449">
        <f>O63/1000000</f>
        <v>0.752</v>
      </c>
      <c r="Q63" s="184"/>
    </row>
    <row r="64" spans="1:17" ht="15.75" customHeight="1">
      <c r="A64" s="489">
        <v>2</v>
      </c>
      <c r="B64" s="490" t="s">
        <v>17</v>
      </c>
      <c r="C64" s="495">
        <v>4864980</v>
      </c>
      <c r="D64" s="48" t="s">
        <v>13</v>
      </c>
      <c r="E64" s="49" t="s">
        <v>361</v>
      </c>
      <c r="F64" s="504">
        <v>-1000</v>
      </c>
      <c r="G64" s="448">
        <v>15158</v>
      </c>
      <c r="H64" s="449">
        <v>15157</v>
      </c>
      <c r="I64" s="449">
        <f>G64-H64</f>
        <v>1</v>
      </c>
      <c r="J64" s="449">
        <f>$F64*I64</f>
        <v>-1000</v>
      </c>
      <c r="K64" s="449">
        <f>J64/1000000</f>
        <v>-0.001</v>
      </c>
      <c r="L64" s="448">
        <v>957377</v>
      </c>
      <c r="M64" s="449">
        <v>958045</v>
      </c>
      <c r="N64" s="449">
        <f>L64-M64</f>
        <v>-668</v>
      </c>
      <c r="O64" s="449">
        <f>$F64*N64</f>
        <v>668000</v>
      </c>
      <c r="P64" s="449">
        <f>O64/1000000</f>
        <v>0.668</v>
      </c>
      <c r="Q64" s="184"/>
    </row>
    <row r="65" spans="1:17" ht="15.75" customHeight="1">
      <c r="A65" s="489">
        <v>3</v>
      </c>
      <c r="B65" s="490" t="s">
        <v>18</v>
      </c>
      <c r="C65" s="495">
        <v>4864981</v>
      </c>
      <c r="D65" s="48" t="s">
        <v>13</v>
      </c>
      <c r="E65" s="49" t="s">
        <v>361</v>
      </c>
      <c r="F65" s="504">
        <v>-1000</v>
      </c>
      <c r="G65" s="448">
        <v>12906</v>
      </c>
      <c r="H65" s="449">
        <v>12952</v>
      </c>
      <c r="I65" s="449">
        <f>G65-H65</f>
        <v>-46</v>
      </c>
      <c r="J65" s="449">
        <f>$F65*I65</f>
        <v>46000</v>
      </c>
      <c r="K65" s="449">
        <f>J65/1000000</f>
        <v>0.046</v>
      </c>
      <c r="L65" s="448">
        <v>945235</v>
      </c>
      <c r="M65" s="449">
        <v>945944</v>
      </c>
      <c r="N65" s="449">
        <f>L65-M65</f>
        <v>-709</v>
      </c>
      <c r="O65" s="449">
        <f>$F65*N65</f>
        <v>709000</v>
      </c>
      <c r="P65" s="449">
        <f>O65/1000000</f>
        <v>0.709</v>
      </c>
      <c r="Q65" s="184"/>
    </row>
    <row r="66" spans="1:17" ht="15.75" customHeight="1">
      <c r="A66" s="489"/>
      <c r="B66" s="491" t="s">
        <v>130</v>
      </c>
      <c r="C66" s="495"/>
      <c r="D66" s="52"/>
      <c r="E66" s="52"/>
      <c r="F66" s="504"/>
      <c r="G66" s="448"/>
      <c r="H66" s="449"/>
      <c r="I66" s="527"/>
      <c r="J66" s="527"/>
      <c r="K66" s="527"/>
      <c r="L66" s="448"/>
      <c r="M66" s="527"/>
      <c r="N66" s="527"/>
      <c r="O66" s="527"/>
      <c r="P66" s="527"/>
      <c r="Q66" s="184"/>
    </row>
    <row r="67" spans="1:17" ht="15.75" customHeight="1">
      <c r="A67" s="489">
        <v>4</v>
      </c>
      <c r="B67" s="490" t="s">
        <v>131</v>
      </c>
      <c r="C67" s="495">
        <v>4864915</v>
      </c>
      <c r="D67" s="48" t="s">
        <v>13</v>
      </c>
      <c r="E67" s="49" t="s">
        <v>361</v>
      </c>
      <c r="F67" s="504">
        <v>-1000</v>
      </c>
      <c r="G67" s="448">
        <v>947994</v>
      </c>
      <c r="H67" s="449">
        <v>950408</v>
      </c>
      <c r="I67" s="527">
        <f aca="true" t="shared" si="8" ref="I67:I72">G67-H67</f>
        <v>-2414</v>
      </c>
      <c r="J67" s="527">
        <f aca="true" t="shared" si="9" ref="J67:J72">$F67*I67</f>
        <v>2414000</v>
      </c>
      <c r="K67" s="527">
        <f aca="true" t="shared" si="10" ref="K67:K72">J67/1000000</f>
        <v>2.414</v>
      </c>
      <c r="L67" s="448">
        <v>993715</v>
      </c>
      <c r="M67" s="449">
        <v>993727</v>
      </c>
      <c r="N67" s="527">
        <f aca="true" t="shared" si="11" ref="N67:N72">L67-M67</f>
        <v>-12</v>
      </c>
      <c r="O67" s="527">
        <f aca="true" t="shared" si="12" ref="O67:O72">$F67*N67</f>
        <v>12000</v>
      </c>
      <c r="P67" s="527">
        <f aca="true" t="shared" si="13" ref="P67:P72">O67/1000000</f>
        <v>0.012</v>
      </c>
      <c r="Q67" s="184"/>
    </row>
    <row r="68" spans="1:17" ht="15.75" customHeight="1">
      <c r="A68" s="489">
        <v>5</v>
      </c>
      <c r="B68" s="490" t="s">
        <v>132</v>
      </c>
      <c r="C68" s="495">
        <v>4864993</v>
      </c>
      <c r="D68" s="48" t="s">
        <v>13</v>
      </c>
      <c r="E68" s="49" t="s">
        <v>361</v>
      </c>
      <c r="F68" s="504">
        <v>-1000</v>
      </c>
      <c r="G68" s="448">
        <v>938404</v>
      </c>
      <c r="H68" s="449">
        <v>940981</v>
      </c>
      <c r="I68" s="527">
        <f t="shared" si="8"/>
        <v>-2577</v>
      </c>
      <c r="J68" s="527">
        <f t="shared" si="9"/>
        <v>2577000</v>
      </c>
      <c r="K68" s="527">
        <f t="shared" si="10"/>
        <v>2.577</v>
      </c>
      <c r="L68" s="448">
        <v>992010</v>
      </c>
      <c r="M68" s="449">
        <v>992018</v>
      </c>
      <c r="N68" s="527">
        <f t="shared" si="11"/>
        <v>-8</v>
      </c>
      <c r="O68" s="527">
        <f t="shared" si="12"/>
        <v>8000</v>
      </c>
      <c r="P68" s="527">
        <f t="shared" si="13"/>
        <v>0.008</v>
      </c>
      <c r="Q68" s="184"/>
    </row>
    <row r="69" spans="1:17" ht="15.75" customHeight="1">
      <c r="A69" s="489">
        <v>6</v>
      </c>
      <c r="B69" s="490" t="s">
        <v>133</v>
      </c>
      <c r="C69" s="495">
        <v>4864914</v>
      </c>
      <c r="D69" s="48" t="s">
        <v>13</v>
      </c>
      <c r="E69" s="49" t="s">
        <v>361</v>
      </c>
      <c r="F69" s="504">
        <v>-1000</v>
      </c>
      <c r="G69" s="448">
        <v>133</v>
      </c>
      <c r="H69" s="449">
        <v>83</v>
      </c>
      <c r="I69" s="527">
        <f t="shared" si="8"/>
        <v>50</v>
      </c>
      <c r="J69" s="527">
        <f t="shared" si="9"/>
        <v>-50000</v>
      </c>
      <c r="K69" s="527">
        <f t="shared" si="10"/>
        <v>-0.05</v>
      </c>
      <c r="L69" s="448">
        <v>993283</v>
      </c>
      <c r="M69" s="449">
        <v>993445</v>
      </c>
      <c r="N69" s="527">
        <f t="shared" si="11"/>
        <v>-162</v>
      </c>
      <c r="O69" s="527">
        <f t="shared" si="12"/>
        <v>162000</v>
      </c>
      <c r="P69" s="527">
        <f t="shared" si="13"/>
        <v>0.162</v>
      </c>
      <c r="Q69" s="184"/>
    </row>
    <row r="70" spans="1:17" ht="15.75" customHeight="1">
      <c r="A70" s="489">
        <v>7</v>
      </c>
      <c r="B70" s="490" t="s">
        <v>134</v>
      </c>
      <c r="C70" s="495">
        <v>4865167</v>
      </c>
      <c r="D70" s="48" t="s">
        <v>13</v>
      </c>
      <c r="E70" s="49" t="s">
        <v>361</v>
      </c>
      <c r="F70" s="504">
        <v>-1000</v>
      </c>
      <c r="G70" s="448">
        <v>1654</v>
      </c>
      <c r="H70" s="449">
        <v>1670</v>
      </c>
      <c r="I70" s="527">
        <f t="shared" si="8"/>
        <v>-16</v>
      </c>
      <c r="J70" s="527">
        <f t="shared" si="9"/>
        <v>16000</v>
      </c>
      <c r="K70" s="527">
        <f t="shared" si="10"/>
        <v>0.016</v>
      </c>
      <c r="L70" s="448">
        <v>983021</v>
      </c>
      <c r="M70" s="449">
        <v>983387</v>
      </c>
      <c r="N70" s="527">
        <f t="shared" si="11"/>
        <v>-366</v>
      </c>
      <c r="O70" s="527">
        <f t="shared" si="12"/>
        <v>366000</v>
      </c>
      <c r="P70" s="527">
        <f t="shared" si="13"/>
        <v>0.366</v>
      </c>
      <c r="Q70" s="184"/>
    </row>
    <row r="71" spans="1:17" s="92" customFormat="1" ht="15">
      <c r="A71" s="584">
        <v>8</v>
      </c>
      <c r="B71" s="708" t="s">
        <v>135</v>
      </c>
      <c r="C71" s="709">
        <v>4864893</v>
      </c>
      <c r="D71" s="77" t="s">
        <v>13</v>
      </c>
      <c r="E71" s="78" t="s">
        <v>361</v>
      </c>
      <c r="F71" s="585">
        <v>-2000</v>
      </c>
      <c r="G71" s="448">
        <v>998638</v>
      </c>
      <c r="H71" s="449">
        <v>998670</v>
      </c>
      <c r="I71" s="527">
        <f>G71-H71</f>
        <v>-32</v>
      </c>
      <c r="J71" s="527">
        <f t="shared" si="9"/>
        <v>64000</v>
      </c>
      <c r="K71" s="527">
        <f t="shared" si="10"/>
        <v>0.064</v>
      </c>
      <c r="L71" s="448">
        <v>989564</v>
      </c>
      <c r="M71" s="449">
        <v>989707</v>
      </c>
      <c r="N71" s="527">
        <f>L71-M71</f>
        <v>-143</v>
      </c>
      <c r="O71" s="527">
        <f t="shared" si="12"/>
        <v>286000</v>
      </c>
      <c r="P71" s="527">
        <f t="shared" si="13"/>
        <v>0.286</v>
      </c>
      <c r="Q71" s="586"/>
    </row>
    <row r="72" spans="1:17" ht="15.75" customHeight="1">
      <c r="A72" s="489">
        <v>9</v>
      </c>
      <c r="B72" s="490" t="s">
        <v>136</v>
      </c>
      <c r="C72" s="495">
        <v>4864918</v>
      </c>
      <c r="D72" s="48" t="s">
        <v>13</v>
      </c>
      <c r="E72" s="49" t="s">
        <v>361</v>
      </c>
      <c r="F72" s="504">
        <v>-1000</v>
      </c>
      <c r="G72" s="448"/>
      <c r="H72" s="449"/>
      <c r="I72" s="527">
        <f t="shared" si="8"/>
        <v>0</v>
      </c>
      <c r="J72" s="527">
        <f t="shared" si="9"/>
        <v>0</v>
      </c>
      <c r="K72" s="527">
        <f t="shared" si="10"/>
        <v>0</v>
      </c>
      <c r="L72" s="448"/>
      <c r="M72" s="449"/>
      <c r="N72" s="527">
        <f t="shared" si="11"/>
        <v>0</v>
      </c>
      <c r="O72" s="527">
        <f t="shared" si="12"/>
        <v>0</v>
      </c>
      <c r="P72" s="527">
        <f t="shared" si="13"/>
        <v>0</v>
      </c>
      <c r="Q72" s="184"/>
    </row>
    <row r="73" spans="1:17" ht="15.75" customHeight="1">
      <c r="A73" s="489"/>
      <c r="B73" s="492" t="s">
        <v>137</v>
      </c>
      <c r="C73" s="495"/>
      <c r="D73" s="48"/>
      <c r="E73" s="48"/>
      <c r="F73" s="504"/>
      <c r="G73" s="448"/>
      <c r="H73" s="449"/>
      <c r="I73" s="527"/>
      <c r="J73" s="527"/>
      <c r="K73" s="527"/>
      <c r="L73" s="448"/>
      <c r="M73" s="527"/>
      <c r="N73" s="527"/>
      <c r="O73" s="527"/>
      <c r="P73" s="527"/>
      <c r="Q73" s="184"/>
    </row>
    <row r="74" spans="1:17" ht="15.75" customHeight="1">
      <c r="A74" s="489">
        <v>10</v>
      </c>
      <c r="B74" s="490" t="s">
        <v>138</v>
      </c>
      <c r="C74" s="495">
        <v>4864916</v>
      </c>
      <c r="D74" s="48" t="s">
        <v>13</v>
      </c>
      <c r="E74" s="49" t="s">
        <v>361</v>
      </c>
      <c r="F74" s="504">
        <v>-1000</v>
      </c>
      <c r="G74" s="448">
        <v>12485</v>
      </c>
      <c r="H74" s="449">
        <v>12444</v>
      </c>
      <c r="I74" s="527">
        <f>G74-H74</f>
        <v>41</v>
      </c>
      <c r="J74" s="527">
        <f>$F74*I74</f>
        <v>-41000</v>
      </c>
      <c r="K74" s="527">
        <f>J74/1000000</f>
        <v>-0.041</v>
      </c>
      <c r="L74" s="448">
        <v>956614</v>
      </c>
      <c r="M74" s="449">
        <v>956728</v>
      </c>
      <c r="N74" s="527">
        <f>L74-M74</f>
        <v>-114</v>
      </c>
      <c r="O74" s="527">
        <f>$F74*N74</f>
        <v>114000</v>
      </c>
      <c r="P74" s="529">
        <f>O74/1000000</f>
        <v>0.114</v>
      </c>
      <c r="Q74" s="184"/>
    </row>
    <row r="75" spans="1:17" ht="15.75" customHeight="1">
      <c r="A75" s="489">
        <v>11</v>
      </c>
      <c r="B75" s="490" t="s">
        <v>139</v>
      </c>
      <c r="C75" s="495">
        <v>4864917</v>
      </c>
      <c r="D75" s="48" t="s">
        <v>13</v>
      </c>
      <c r="E75" s="49" t="s">
        <v>361</v>
      </c>
      <c r="F75" s="504">
        <v>-1000</v>
      </c>
      <c r="G75" s="448">
        <v>966049</v>
      </c>
      <c r="H75" s="449">
        <v>966277</v>
      </c>
      <c r="I75" s="527">
        <f>G75-H75</f>
        <v>-228</v>
      </c>
      <c r="J75" s="527">
        <f>$F75*I75</f>
        <v>228000</v>
      </c>
      <c r="K75" s="527">
        <f>J75/1000000</f>
        <v>0.228</v>
      </c>
      <c r="L75" s="448">
        <v>897378</v>
      </c>
      <c r="M75" s="449">
        <v>899153</v>
      </c>
      <c r="N75" s="527">
        <f>L75-M75</f>
        <v>-1775</v>
      </c>
      <c r="O75" s="527">
        <f>$F75*N75</f>
        <v>1775000</v>
      </c>
      <c r="P75" s="529">
        <f>O75/1000000</f>
        <v>1.775</v>
      </c>
      <c r="Q75" s="184"/>
    </row>
    <row r="76" spans="1:17" ht="15.75" customHeight="1">
      <c r="A76" s="489"/>
      <c r="B76" s="491" t="s">
        <v>140</v>
      </c>
      <c r="C76" s="495"/>
      <c r="D76" s="52"/>
      <c r="E76" s="52"/>
      <c r="F76" s="504"/>
      <c r="G76" s="448"/>
      <c r="H76" s="449"/>
      <c r="I76" s="527"/>
      <c r="J76" s="527"/>
      <c r="K76" s="527"/>
      <c r="L76" s="448"/>
      <c r="M76" s="527"/>
      <c r="N76" s="527"/>
      <c r="O76" s="527"/>
      <c r="P76" s="527"/>
      <c r="Q76" s="184"/>
    </row>
    <row r="77" spans="1:17" ht="15.75" customHeight="1">
      <c r="A77" s="489">
        <v>12</v>
      </c>
      <c r="B77" s="490" t="s">
        <v>141</v>
      </c>
      <c r="C77" s="495">
        <v>4865053</v>
      </c>
      <c r="D77" s="48" t="s">
        <v>13</v>
      </c>
      <c r="E77" s="49" t="s">
        <v>361</v>
      </c>
      <c r="F77" s="504">
        <v>-1000</v>
      </c>
      <c r="G77" s="448">
        <v>21428</v>
      </c>
      <c r="H77" s="449">
        <v>21379</v>
      </c>
      <c r="I77" s="527">
        <f>G77-H77</f>
        <v>49</v>
      </c>
      <c r="J77" s="527">
        <f>$F77*I77</f>
        <v>-49000</v>
      </c>
      <c r="K77" s="527">
        <f>J77/1000000</f>
        <v>-0.049</v>
      </c>
      <c r="L77" s="448">
        <v>29490</v>
      </c>
      <c r="M77" s="449">
        <v>29504</v>
      </c>
      <c r="N77" s="527">
        <f>L77-M77</f>
        <v>-14</v>
      </c>
      <c r="O77" s="527">
        <f>$F77*N77</f>
        <v>14000</v>
      </c>
      <c r="P77" s="527">
        <f>O77/1000000</f>
        <v>0.014</v>
      </c>
      <c r="Q77" s="184"/>
    </row>
    <row r="78" spans="1:17" ht="15.75" customHeight="1">
      <c r="A78" s="489">
        <v>13</v>
      </c>
      <c r="B78" s="490" t="s">
        <v>142</v>
      </c>
      <c r="C78" s="495">
        <v>4864986</v>
      </c>
      <c r="D78" s="48" t="s">
        <v>13</v>
      </c>
      <c r="E78" s="49" t="s">
        <v>361</v>
      </c>
      <c r="F78" s="504">
        <v>-1000</v>
      </c>
      <c r="G78" s="448">
        <v>19310</v>
      </c>
      <c r="H78" s="449">
        <v>19257</v>
      </c>
      <c r="I78" s="449">
        <f>G78-H78</f>
        <v>53</v>
      </c>
      <c r="J78" s="449">
        <f>$F78*I78</f>
        <v>-53000</v>
      </c>
      <c r="K78" s="449">
        <f>J78/1000000</f>
        <v>-0.053</v>
      </c>
      <c r="L78" s="448">
        <v>36627</v>
      </c>
      <c r="M78" s="449">
        <v>36631</v>
      </c>
      <c r="N78" s="449">
        <f>L78-M78</f>
        <v>-4</v>
      </c>
      <c r="O78" s="449">
        <f>$F78*N78</f>
        <v>4000</v>
      </c>
      <c r="P78" s="449">
        <f>O78/1000000</f>
        <v>0.004</v>
      </c>
      <c r="Q78" s="184"/>
    </row>
    <row r="79" spans="1:17" ht="15.75" customHeight="1">
      <c r="A79" s="489"/>
      <c r="B79" s="492" t="s">
        <v>147</v>
      </c>
      <c r="C79" s="495"/>
      <c r="D79" s="48"/>
      <c r="E79" s="48"/>
      <c r="F79" s="504"/>
      <c r="G79" s="528"/>
      <c r="H79" s="449"/>
      <c r="I79" s="449"/>
      <c r="J79" s="449"/>
      <c r="K79" s="449"/>
      <c r="L79" s="528"/>
      <c r="M79" s="449"/>
      <c r="N79" s="449"/>
      <c r="O79" s="449"/>
      <c r="P79" s="449"/>
      <c r="Q79" s="184"/>
    </row>
    <row r="80" spans="1:17" ht="15.75" customHeight="1" thickBot="1">
      <c r="A80" s="493">
        <v>14</v>
      </c>
      <c r="B80" s="494" t="s">
        <v>148</v>
      </c>
      <c r="C80" s="496">
        <v>4902528</v>
      </c>
      <c r="D80" s="113" t="s">
        <v>13</v>
      </c>
      <c r="E80" s="55" t="s">
        <v>361</v>
      </c>
      <c r="F80" s="506">
        <v>100</v>
      </c>
      <c r="G80" s="453">
        <v>11525</v>
      </c>
      <c r="H80" s="454">
        <v>11525</v>
      </c>
      <c r="I80" s="454">
        <f>G80-H80</f>
        <v>0</v>
      </c>
      <c r="J80" s="454">
        <f>$F80*I80</f>
        <v>0</v>
      </c>
      <c r="K80" s="454">
        <f>J80/1000000</f>
        <v>0</v>
      </c>
      <c r="L80" s="453">
        <v>4086</v>
      </c>
      <c r="M80" s="454">
        <v>4086</v>
      </c>
      <c r="N80" s="454">
        <f>L80-M80</f>
        <v>0</v>
      </c>
      <c r="O80" s="454">
        <f>$F80*N80</f>
        <v>0</v>
      </c>
      <c r="P80" s="454">
        <f>O80/1000000</f>
        <v>0</v>
      </c>
      <c r="Q80" s="185"/>
    </row>
    <row r="81" spans="1:16" ht="15.75" thickTop="1">
      <c r="A81" s="11"/>
      <c r="B81" s="20"/>
      <c r="C81" s="13"/>
      <c r="D81" s="14"/>
      <c r="E81" s="10"/>
      <c r="F81" s="433"/>
      <c r="G81" s="111"/>
      <c r="H81" s="21"/>
      <c r="I81" s="23"/>
      <c r="J81" s="23"/>
      <c r="K81" s="23"/>
      <c r="L81" s="21"/>
      <c r="M81" s="21"/>
      <c r="N81" s="23"/>
      <c r="O81" s="23"/>
      <c r="P81" s="23"/>
    </row>
    <row r="82" spans="2:16" ht="18">
      <c r="B82" s="385" t="s">
        <v>262</v>
      </c>
      <c r="F82" s="246"/>
      <c r="I82" s="19"/>
      <c r="J82" s="19"/>
      <c r="K82" s="486">
        <f>SUM(K63:K80)</f>
        <v>5.1739999999999995</v>
      </c>
      <c r="L82" s="21"/>
      <c r="N82" s="19"/>
      <c r="O82" s="19"/>
      <c r="P82" s="486">
        <f>SUM(P63:P80)</f>
        <v>4.87</v>
      </c>
    </row>
    <row r="83" spans="2:16" ht="18">
      <c r="B83" s="385"/>
      <c r="F83" s="246"/>
      <c r="I83" s="19"/>
      <c r="J83" s="19"/>
      <c r="K83" s="23"/>
      <c r="L83" s="21"/>
      <c r="N83" s="19"/>
      <c r="O83" s="19"/>
      <c r="P83" s="387"/>
    </row>
    <row r="84" spans="2:16" ht="18">
      <c r="B84" s="385" t="s">
        <v>150</v>
      </c>
      <c r="F84" s="246"/>
      <c r="I84" s="19"/>
      <c r="J84" s="19"/>
      <c r="K84" s="486">
        <f>SUM(K82:K83)</f>
        <v>5.1739999999999995</v>
      </c>
      <c r="L84" s="21"/>
      <c r="N84" s="19"/>
      <c r="O84" s="19"/>
      <c r="P84" s="486">
        <f>SUM(P82:P83)</f>
        <v>4.87</v>
      </c>
    </row>
    <row r="85" spans="6:18" ht="15">
      <c r="F85" s="246"/>
      <c r="I85" s="19"/>
      <c r="J85" s="19"/>
      <c r="K85" s="23"/>
      <c r="L85" s="21"/>
      <c r="N85" s="19"/>
      <c r="O85" s="19"/>
      <c r="P85" s="23"/>
      <c r="R85">
        <v>6</v>
      </c>
    </row>
    <row r="86" spans="6:16" ht="15">
      <c r="F86" s="246"/>
      <c r="I86" s="19"/>
      <c r="J86" s="19"/>
      <c r="K86" s="23"/>
      <c r="L86" s="21"/>
      <c r="N86" s="19"/>
      <c r="O86" s="19"/>
      <c r="P86" s="23"/>
    </row>
    <row r="87" spans="6:18" ht="15">
      <c r="F87" s="246"/>
      <c r="I87" s="19"/>
      <c r="J87" s="19"/>
      <c r="K87" s="23"/>
      <c r="L87" s="21"/>
      <c r="N87" s="19"/>
      <c r="O87" s="19"/>
      <c r="P87" s="23"/>
      <c r="Q87" s="313" t="str">
        <f>NDPL!Q1</f>
        <v>APRIL-2012</v>
      </c>
      <c r="R87" s="313"/>
    </row>
    <row r="88" spans="1:16" ht="18.75" thickBot="1">
      <c r="A88" s="404" t="s">
        <v>261</v>
      </c>
      <c r="F88" s="246"/>
      <c r="G88" s="7"/>
      <c r="H88" s="7"/>
      <c r="I88" s="58" t="s">
        <v>8</v>
      </c>
      <c r="J88" s="21"/>
      <c r="K88" s="21"/>
      <c r="L88" s="21"/>
      <c r="M88" s="21"/>
      <c r="N88" s="58" t="s">
        <v>7</v>
      </c>
      <c r="O88" s="21"/>
      <c r="P88" s="21"/>
    </row>
    <row r="89" spans="1:17" ht="39.75" thickBot="1" thickTop="1">
      <c r="A89" s="43" t="s">
        <v>9</v>
      </c>
      <c r="B89" s="40" t="s">
        <v>10</v>
      </c>
      <c r="C89" s="41" t="s">
        <v>1</v>
      </c>
      <c r="D89" s="41" t="s">
        <v>2</v>
      </c>
      <c r="E89" s="41" t="s">
        <v>3</v>
      </c>
      <c r="F89" s="41" t="s">
        <v>11</v>
      </c>
      <c r="G89" s="43" t="str">
        <f>NDPL!G5</f>
        <v>FINAL READING 01/05/12</v>
      </c>
      <c r="H89" s="41" t="str">
        <f>NDPL!H5</f>
        <v>INTIAL READING 01/04/12</v>
      </c>
      <c r="I89" s="41" t="s">
        <v>4</v>
      </c>
      <c r="J89" s="41" t="s">
        <v>5</v>
      </c>
      <c r="K89" s="41" t="s">
        <v>6</v>
      </c>
      <c r="L89" s="43" t="str">
        <f>NDPL!G5</f>
        <v>FINAL READING 01/05/12</v>
      </c>
      <c r="M89" s="41" t="str">
        <f>NDPL!H5</f>
        <v>INTIAL READING 01/04/12</v>
      </c>
      <c r="N89" s="41" t="s">
        <v>4</v>
      </c>
      <c r="O89" s="41" t="s">
        <v>5</v>
      </c>
      <c r="P89" s="41" t="s">
        <v>6</v>
      </c>
      <c r="Q89" s="42" t="s">
        <v>324</v>
      </c>
    </row>
    <row r="90" spans="1:16" ht="17.25" thickBot="1" thickTop="1">
      <c r="A90" s="6"/>
      <c r="B90" s="51"/>
      <c r="C90" s="4"/>
      <c r="D90" s="4"/>
      <c r="E90" s="4"/>
      <c r="F90" s="436"/>
      <c r="G90" s="4"/>
      <c r="H90" s="4"/>
      <c r="I90" s="4"/>
      <c r="J90" s="4"/>
      <c r="K90" s="4"/>
      <c r="L90" s="22"/>
      <c r="M90" s="4"/>
      <c r="N90" s="4"/>
      <c r="O90" s="4"/>
      <c r="P90" s="4"/>
    </row>
    <row r="91" spans="1:17" ht="15.75" customHeight="1" thickTop="1">
      <c r="A91" s="487"/>
      <c r="B91" s="498" t="s">
        <v>35</v>
      </c>
      <c r="C91" s="499"/>
      <c r="D91" s="104"/>
      <c r="E91" s="114"/>
      <c r="F91" s="437"/>
      <c r="G91" s="39"/>
      <c r="H91" s="27"/>
      <c r="I91" s="28"/>
      <c r="J91" s="28"/>
      <c r="K91" s="28"/>
      <c r="L91" s="26"/>
      <c r="M91" s="27"/>
      <c r="N91" s="28"/>
      <c r="O91" s="28"/>
      <c r="P91" s="28"/>
      <c r="Q91" s="183"/>
    </row>
    <row r="92" spans="1:17" ht="15.75" customHeight="1">
      <c r="A92" s="489">
        <v>1</v>
      </c>
      <c r="B92" s="490" t="s">
        <v>36</v>
      </c>
      <c r="C92" s="495">
        <v>4864889</v>
      </c>
      <c r="D92" s="48" t="s">
        <v>13</v>
      </c>
      <c r="E92" s="49" t="s">
        <v>361</v>
      </c>
      <c r="F92" s="504">
        <v>-1000</v>
      </c>
      <c r="G92" s="448">
        <v>991628</v>
      </c>
      <c r="H92" s="449">
        <v>991489</v>
      </c>
      <c r="I92" s="524">
        <f>G92-H92</f>
        <v>139</v>
      </c>
      <c r="J92" s="524">
        <f aca="true" t="shared" si="14" ref="J92:J102">$F92*I92</f>
        <v>-139000</v>
      </c>
      <c r="K92" s="524">
        <f aca="true" t="shared" si="15" ref="K92:K102">J92/1000000</f>
        <v>-0.139</v>
      </c>
      <c r="L92" s="448">
        <v>998460</v>
      </c>
      <c r="M92" s="449">
        <v>998460</v>
      </c>
      <c r="N92" s="449">
        <f>L92-M92</f>
        <v>0</v>
      </c>
      <c r="O92" s="449">
        <f aca="true" t="shared" si="16" ref="O92:O102">$F92*N92</f>
        <v>0</v>
      </c>
      <c r="P92" s="449">
        <f aca="true" t="shared" si="17" ref="P92:P102">O92/1000000</f>
        <v>0</v>
      </c>
      <c r="Q92" s="184"/>
    </row>
    <row r="93" spans="1:17" ht="15.75" customHeight="1">
      <c r="A93" s="489">
        <v>2</v>
      </c>
      <c r="B93" s="490" t="s">
        <v>37</v>
      </c>
      <c r="C93" s="495">
        <v>5128405</v>
      </c>
      <c r="D93" s="48" t="s">
        <v>13</v>
      </c>
      <c r="E93" s="49" t="s">
        <v>361</v>
      </c>
      <c r="F93" s="504">
        <v>-500</v>
      </c>
      <c r="G93" s="448">
        <v>108</v>
      </c>
      <c r="H93" s="449">
        <v>6</v>
      </c>
      <c r="I93" s="356">
        <f aca="true" t="shared" si="18" ref="I93:I99">G93-H93</f>
        <v>102</v>
      </c>
      <c r="J93" s="356">
        <f t="shared" si="14"/>
        <v>-51000</v>
      </c>
      <c r="K93" s="356">
        <f t="shared" si="15"/>
        <v>-0.051</v>
      </c>
      <c r="L93" s="448">
        <v>999845</v>
      </c>
      <c r="M93" s="449">
        <v>999843</v>
      </c>
      <c r="N93" s="449">
        <f aca="true" t="shared" si="19" ref="N93:N99">L93-M93</f>
        <v>2</v>
      </c>
      <c r="O93" s="449">
        <f t="shared" si="16"/>
        <v>-1000</v>
      </c>
      <c r="P93" s="449">
        <f t="shared" si="17"/>
        <v>-0.001</v>
      </c>
      <c r="Q93" s="184"/>
    </row>
    <row r="94" spans="1:17" ht="15.75" customHeight="1">
      <c r="A94" s="489"/>
      <c r="B94" s="492" t="s">
        <v>394</v>
      </c>
      <c r="C94" s="495"/>
      <c r="D94" s="48"/>
      <c r="E94" s="49"/>
      <c r="F94" s="504"/>
      <c r="G94" s="530"/>
      <c r="H94" s="524"/>
      <c r="I94" s="524"/>
      <c r="J94" s="524"/>
      <c r="K94" s="524"/>
      <c r="L94" s="448"/>
      <c r="M94" s="449"/>
      <c r="N94" s="449"/>
      <c r="O94" s="449"/>
      <c r="P94" s="449"/>
      <c r="Q94" s="184"/>
    </row>
    <row r="95" spans="1:17" ht="15">
      <c r="A95" s="489">
        <v>3</v>
      </c>
      <c r="B95" s="431" t="s">
        <v>114</v>
      </c>
      <c r="C95" s="495">
        <v>4865136</v>
      </c>
      <c r="D95" s="52" t="s">
        <v>13</v>
      </c>
      <c r="E95" s="49" t="s">
        <v>361</v>
      </c>
      <c r="F95" s="504">
        <v>-200</v>
      </c>
      <c r="G95" s="448">
        <v>26522</v>
      </c>
      <c r="H95" s="449">
        <v>24406</v>
      </c>
      <c r="I95" s="524">
        <f>G95-H95</f>
        <v>2116</v>
      </c>
      <c r="J95" s="524">
        <f t="shared" si="14"/>
        <v>-423200</v>
      </c>
      <c r="K95" s="524">
        <f t="shared" si="15"/>
        <v>-0.4232</v>
      </c>
      <c r="L95" s="448">
        <v>62480</v>
      </c>
      <c r="M95" s="449">
        <v>62490</v>
      </c>
      <c r="N95" s="449">
        <f>L95-M95</f>
        <v>-10</v>
      </c>
      <c r="O95" s="449">
        <f t="shared" si="16"/>
        <v>2000</v>
      </c>
      <c r="P95" s="452">
        <f t="shared" si="17"/>
        <v>0.002</v>
      </c>
      <c r="Q95" s="589"/>
    </row>
    <row r="96" spans="1:17" ht="15.75" customHeight="1">
      <c r="A96" s="489">
        <v>4</v>
      </c>
      <c r="B96" s="490" t="s">
        <v>115</v>
      </c>
      <c r="C96" s="495">
        <v>4865137</v>
      </c>
      <c r="D96" s="48" t="s">
        <v>13</v>
      </c>
      <c r="E96" s="49" t="s">
        <v>361</v>
      </c>
      <c r="F96" s="504">
        <v>-100</v>
      </c>
      <c r="G96" s="448">
        <v>44190</v>
      </c>
      <c r="H96" s="449">
        <v>38195</v>
      </c>
      <c r="I96" s="524">
        <f t="shared" si="18"/>
        <v>5995</v>
      </c>
      <c r="J96" s="524">
        <f t="shared" si="14"/>
        <v>-599500</v>
      </c>
      <c r="K96" s="524">
        <f t="shared" si="15"/>
        <v>-0.5995</v>
      </c>
      <c r="L96" s="448">
        <v>121505</v>
      </c>
      <c r="M96" s="449">
        <v>121505</v>
      </c>
      <c r="N96" s="449">
        <f t="shared" si="19"/>
        <v>0</v>
      </c>
      <c r="O96" s="449">
        <f t="shared" si="16"/>
        <v>0</v>
      </c>
      <c r="P96" s="449">
        <f t="shared" si="17"/>
        <v>0</v>
      </c>
      <c r="Q96" s="184"/>
    </row>
    <row r="97" spans="1:17" ht="15">
      <c r="A97" s="489">
        <v>5</v>
      </c>
      <c r="B97" s="490" t="s">
        <v>116</v>
      </c>
      <c r="C97" s="495">
        <v>4865138</v>
      </c>
      <c r="D97" s="48" t="s">
        <v>13</v>
      </c>
      <c r="E97" s="49" t="s">
        <v>361</v>
      </c>
      <c r="F97" s="504">
        <v>-200</v>
      </c>
      <c r="G97" s="451">
        <v>988140</v>
      </c>
      <c r="H97" s="452">
        <v>988843</v>
      </c>
      <c r="I97" s="356">
        <f>G97-H97</f>
        <v>-703</v>
      </c>
      <c r="J97" s="356">
        <f t="shared" si="14"/>
        <v>140600</v>
      </c>
      <c r="K97" s="356">
        <f t="shared" si="15"/>
        <v>0.1406</v>
      </c>
      <c r="L97" s="451">
        <v>4293</v>
      </c>
      <c r="M97" s="452">
        <v>4293</v>
      </c>
      <c r="N97" s="452">
        <f>L97-M97</f>
        <v>0</v>
      </c>
      <c r="O97" s="452">
        <f t="shared" si="16"/>
        <v>0</v>
      </c>
      <c r="P97" s="452">
        <f t="shared" si="17"/>
        <v>0</v>
      </c>
      <c r="Q97" s="715"/>
    </row>
    <row r="98" spans="1:17" ht="15">
      <c r="A98" s="489">
        <v>6</v>
      </c>
      <c r="B98" s="490" t="s">
        <v>117</v>
      </c>
      <c r="C98" s="495">
        <v>4865139</v>
      </c>
      <c r="D98" s="48" t="s">
        <v>13</v>
      </c>
      <c r="E98" s="49" t="s">
        <v>361</v>
      </c>
      <c r="F98" s="504">
        <v>-200</v>
      </c>
      <c r="G98" s="448">
        <v>47924</v>
      </c>
      <c r="H98" s="449">
        <v>44652</v>
      </c>
      <c r="I98" s="524">
        <f t="shared" si="18"/>
        <v>3272</v>
      </c>
      <c r="J98" s="524">
        <f t="shared" si="14"/>
        <v>-654400</v>
      </c>
      <c r="K98" s="524">
        <f t="shared" si="15"/>
        <v>-0.6544</v>
      </c>
      <c r="L98" s="448">
        <v>80321</v>
      </c>
      <c r="M98" s="449">
        <v>80321</v>
      </c>
      <c r="N98" s="449">
        <f t="shared" si="19"/>
        <v>0</v>
      </c>
      <c r="O98" s="449">
        <f t="shared" si="16"/>
        <v>0</v>
      </c>
      <c r="P98" s="449">
        <f t="shared" si="17"/>
        <v>0</v>
      </c>
      <c r="Q98" s="706"/>
    </row>
    <row r="99" spans="1:17" ht="15.75" customHeight="1">
      <c r="A99" s="489">
        <v>7</v>
      </c>
      <c r="B99" s="490" t="s">
        <v>118</v>
      </c>
      <c r="C99" s="495">
        <v>4864948</v>
      </c>
      <c r="D99" s="48" t="s">
        <v>13</v>
      </c>
      <c r="E99" s="49" t="s">
        <v>361</v>
      </c>
      <c r="F99" s="504">
        <v>-1000</v>
      </c>
      <c r="G99" s="448">
        <v>67942</v>
      </c>
      <c r="H99" s="449">
        <v>67410</v>
      </c>
      <c r="I99" s="524">
        <f t="shared" si="18"/>
        <v>532</v>
      </c>
      <c r="J99" s="524">
        <f t="shared" si="14"/>
        <v>-532000</v>
      </c>
      <c r="K99" s="524">
        <f t="shared" si="15"/>
        <v>-0.532</v>
      </c>
      <c r="L99" s="448">
        <v>232</v>
      </c>
      <c r="M99" s="449">
        <v>232</v>
      </c>
      <c r="N99" s="449">
        <f t="shared" si="19"/>
        <v>0</v>
      </c>
      <c r="O99" s="449">
        <f t="shared" si="16"/>
        <v>0</v>
      </c>
      <c r="P99" s="449">
        <f t="shared" si="17"/>
        <v>0</v>
      </c>
      <c r="Q99" s="184"/>
    </row>
    <row r="100" spans="1:17" ht="15.75" customHeight="1">
      <c r="A100" s="489">
        <v>8</v>
      </c>
      <c r="B100" s="490" t="s">
        <v>390</v>
      </c>
      <c r="C100" s="495">
        <v>4864949</v>
      </c>
      <c r="D100" s="48" t="s">
        <v>13</v>
      </c>
      <c r="E100" s="49" t="s">
        <v>361</v>
      </c>
      <c r="F100" s="504">
        <v>-1000</v>
      </c>
      <c r="G100" s="448">
        <v>9201</v>
      </c>
      <c r="H100" s="449">
        <v>5877</v>
      </c>
      <c r="I100" s="524">
        <f>G100-H100</f>
        <v>3324</v>
      </c>
      <c r="J100" s="524">
        <f t="shared" si="14"/>
        <v>-3324000</v>
      </c>
      <c r="K100" s="524">
        <f t="shared" si="15"/>
        <v>-3.324</v>
      </c>
      <c r="L100" s="448">
        <v>54</v>
      </c>
      <c r="M100" s="449">
        <v>54</v>
      </c>
      <c r="N100" s="449">
        <f>L100-M100</f>
        <v>0</v>
      </c>
      <c r="O100" s="449">
        <f t="shared" si="16"/>
        <v>0</v>
      </c>
      <c r="P100" s="449">
        <f t="shared" si="17"/>
        <v>0</v>
      </c>
      <c r="Q100" s="590"/>
    </row>
    <row r="101" spans="1:17" ht="15.75" customHeight="1">
      <c r="A101" s="489">
        <v>9</v>
      </c>
      <c r="B101" s="490" t="s">
        <v>377</v>
      </c>
      <c r="C101" s="495">
        <v>5128434</v>
      </c>
      <c r="D101" s="48" t="s">
        <v>13</v>
      </c>
      <c r="E101" s="49" t="s">
        <v>361</v>
      </c>
      <c r="F101" s="504">
        <v>-800</v>
      </c>
      <c r="G101" s="448">
        <v>993544</v>
      </c>
      <c r="H101" s="449">
        <v>994597</v>
      </c>
      <c r="I101" s="524">
        <f>G101-H101</f>
        <v>-1053</v>
      </c>
      <c r="J101" s="524">
        <f t="shared" si="14"/>
        <v>842400</v>
      </c>
      <c r="K101" s="524">
        <f t="shared" si="15"/>
        <v>0.8424</v>
      </c>
      <c r="L101" s="448">
        <v>998394</v>
      </c>
      <c r="M101" s="449">
        <v>998394</v>
      </c>
      <c r="N101" s="449">
        <f>L101-M101</f>
        <v>0</v>
      </c>
      <c r="O101" s="449">
        <f t="shared" si="16"/>
        <v>0</v>
      </c>
      <c r="P101" s="449">
        <f t="shared" si="17"/>
        <v>0</v>
      </c>
      <c r="Q101" s="184"/>
    </row>
    <row r="102" spans="1:17" ht="15.75" customHeight="1">
      <c r="A102" s="489">
        <v>10</v>
      </c>
      <c r="B102" s="490" t="s">
        <v>405</v>
      </c>
      <c r="C102" s="495">
        <v>5128445</v>
      </c>
      <c r="D102" s="200" t="s">
        <v>13</v>
      </c>
      <c r="E102" s="316" t="s">
        <v>361</v>
      </c>
      <c r="F102" s="504">
        <v>-800</v>
      </c>
      <c r="G102" s="448">
        <v>3568</v>
      </c>
      <c r="H102" s="449">
        <v>2398</v>
      </c>
      <c r="I102" s="524">
        <f>G102-H102</f>
        <v>1170</v>
      </c>
      <c r="J102" s="524">
        <f t="shared" si="14"/>
        <v>-936000</v>
      </c>
      <c r="K102" s="524">
        <f t="shared" si="15"/>
        <v>-0.936</v>
      </c>
      <c r="L102" s="448">
        <v>160</v>
      </c>
      <c r="M102" s="449">
        <v>160</v>
      </c>
      <c r="N102" s="449">
        <f>L102-M102</f>
        <v>0</v>
      </c>
      <c r="O102" s="449">
        <f t="shared" si="16"/>
        <v>0</v>
      </c>
      <c r="P102" s="449">
        <f t="shared" si="17"/>
        <v>0</v>
      </c>
      <c r="Q102" s="184"/>
    </row>
    <row r="103" spans="1:17" ht="15.75" customHeight="1">
      <c r="A103" s="489"/>
      <c r="B103" s="491" t="s">
        <v>395</v>
      </c>
      <c r="C103" s="495"/>
      <c r="D103" s="52"/>
      <c r="E103" s="52"/>
      <c r="F103" s="504"/>
      <c r="G103" s="530"/>
      <c r="H103" s="524"/>
      <c r="I103" s="524"/>
      <c r="J103" s="524"/>
      <c r="K103" s="524"/>
      <c r="L103" s="448"/>
      <c r="M103" s="449"/>
      <c r="N103" s="449"/>
      <c r="O103" s="449"/>
      <c r="P103" s="449"/>
      <c r="Q103" s="184"/>
    </row>
    <row r="104" spans="1:17" ht="15.75" customHeight="1">
      <c r="A104" s="489">
        <v>11</v>
      </c>
      <c r="B104" s="490" t="s">
        <v>119</v>
      </c>
      <c r="C104" s="495">
        <v>4864951</v>
      </c>
      <c r="D104" s="48" t="s">
        <v>13</v>
      </c>
      <c r="E104" s="49" t="s">
        <v>361</v>
      </c>
      <c r="F104" s="504">
        <v>-1000</v>
      </c>
      <c r="G104" s="448">
        <v>996874</v>
      </c>
      <c r="H104" s="449">
        <v>997432</v>
      </c>
      <c r="I104" s="524">
        <f>G104-H104</f>
        <v>-558</v>
      </c>
      <c r="J104" s="524">
        <f aca="true" t="shared" si="20" ref="J104:J111">$F104*I104</f>
        <v>558000</v>
      </c>
      <c r="K104" s="524">
        <f aca="true" t="shared" si="21" ref="K104:K111">J104/1000000</f>
        <v>0.558</v>
      </c>
      <c r="L104" s="448">
        <v>38056</v>
      </c>
      <c r="M104" s="449">
        <v>38056</v>
      </c>
      <c r="N104" s="449">
        <f>L104-M104</f>
        <v>0</v>
      </c>
      <c r="O104" s="449">
        <f aca="true" t="shared" si="22" ref="O104:O111">$F104*N104</f>
        <v>0</v>
      </c>
      <c r="P104" s="449">
        <f aca="true" t="shared" si="23" ref="P104:P111">O104/1000000</f>
        <v>0</v>
      </c>
      <c r="Q104" s="184"/>
    </row>
    <row r="105" spans="1:17" ht="15.75" customHeight="1">
      <c r="A105" s="489">
        <v>12</v>
      </c>
      <c r="B105" s="490" t="s">
        <v>120</v>
      </c>
      <c r="C105" s="495">
        <v>4902501</v>
      </c>
      <c r="D105" s="48" t="s">
        <v>13</v>
      </c>
      <c r="E105" s="49" t="s">
        <v>361</v>
      </c>
      <c r="F105" s="504">
        <v>-1333.33</v>
      </c>
      <c r="G105" s="448">
        <v>996863</v>
      </c>
      <c r="H105" s="449">
        <v>997353</v>
      </c>
      <c r="I105" s="356">
        <f>G105-H105</f>
        <v>-490</v>
      </c>
      <c r="J105" s="356">
        <f t="shared" si="20"/>
        <v>653331.7</v>
      </c>
      <c r="K105" s="733">
        <f t="shared" si="21"/>
        <v>0.6533317</v>
      </c>
      <c r="L105" s="448">
        <v>491</v>
      </c>
      <c r="M105" s="449">
        <v>491</v>
      </c>
      <c r="N105" s="452">
        <f>L105-M105</f>
        <v>0</v>
      </c>
      <c r="O105" s="449">
        <f t="shared" si="22"/>
        <v>0</v>
      </c>
      <c r="P105" s="449">
        <f t="shared" si="23"/>
        <v>0</v>
      </c>
      <c r="Q105" s="184"/>
    </row>
    <row r="106" spans="1:17" ht="15.75" customHeight="1">
      <c r="A106" s="489"/>
      <c r="B106" s="490"/>
      <c r="C106" s="495"/>
      <c r="D106" s="48"/>
      <c r="E106" s="49"/>
      <c r="F106" s="504"/>
      <c r="G106" s="415"/>
      <c r="H106" s="414"/>
      <c r="I106" s="356"/>
      <c r="J106" s="356"/>
      <c r="K106" s="356"/>
      <c r="L106" s="421"/>
      <c r="M106" s="414"/>
      <c r="N106" s="452"/>
      <c r="O106" s="449"/>
      <c r="P106" s="449"/>
      <c r="Q106" s="184"/>
    </row>
    <row r="107" spans="1:17" ht="15.75" customHeight="1">
      <c r="A107" s="489"/>
      <c r="B107" s="492" t="s">
        <v>121</v>
      </c>
      <c r="C107" s="495"/>
      <c r="D107" s="48"/>
      <c r="E107" s="48"/>
      <c r="F107" s="504"/>
      <c r="G107" s="530"/>
      <c r="H107" s="524"/>
      <c r="I107" s="524"/>
      <c r="J107" s="524"/>
      <c r="K107" s="524"/>
      <c r="L107" s="448"/>
      <c r="M107" s="449"/>
      <c r="N107" s="449"/>
      <c r="O107" s="449"/>
      <c r="P107" s="449"/>
      <c r="Q107" s="184"/>
    </row>
    <row r="108" spans="1:17" ht="15.75" customHeight="1">
      <c r="A108" s="489">
        <v>13</v>
      </c>
      <c r="B108" s="431" t="s">
        <v>47</v>
      </c>
      <c r="C108" s="495">
        <v>4864843</v>
      </c>
      <c r="D108" s="52" t="s">
        <v>13</v>
      </c>
      <c r="E108" s="49" t="s">
        <v>361</v>
      </c>
      <c r="F108" s="504">
        <v>-1000</v>
      </c>
      <c r="G108" s="448">
        <v>725</v>
      </c>
      <c r="H108" s="449">
        <v>687</v>
      </c>
      <c r="I108" s="524">
        <f>G108-H108</f>
        <v>38</v>
      </c>
      <c r="J108" s="524">
        <f t="shared" si="20"/>
        <v>-38000</v>
      </c>
      <c r="K108" s="524">
        <f t="shared" si="21"/>
        <v>-0.038</v>
      </c>
      <c r="L108" s="448">
        <v>16402</v>
      </c>
      <c r="M108" s="449">
        <v>16372</v>
      </c>
      <c r="N108" s="449">
        <f>L108-M108</f>
        <v>30</v>
      </c>
      <c r="O108" s="449">
        <f t="shared" si="22"/>
        <v>-30000</v>
      </c>
      <c r="P108" s="449">
        <f t="shared" si="23"/>
        <v>-0.03</v>
      </c>
      <c r="Q108" s="184"/>
    </row>
    <row r="109" spans="1:17" ht="15.75" customHeight="1">
      <c r="A109" s="489">
        <v>14</v>
      </c>
      <c r="B109" s="490" t="s">
        <v>48</v>
      </c>
      <c r="C109" s="495">
        <v>4864844</v>
      </c>
      <c r="D109" s="48" t="s">
        <v>13</v>
      </c>
      <c r="E109" s="49" t="s">
        <v>361</v>
      </c>
      <c r="F109" s="504">
        <v>-1000</v>
      </c>
      <c r="G109" s="448">
        <v>999603</v>
      </c>
      <c r="H109" s="449">
        <v>999419</v>
      </c>
      <c r="I109" s="524">
        <f>G109-H109</f>
        <v>184</v>
      </c>
      <c r="J109" s="524">
        <f t="shared" si="20"/>
        <v>-184000</v>
      </c>
      <c r="K109" s="524">
        <f t="shared" si="21"/>
        <v>-0.184</v>
      </c>
      <c r="L109" s="448">
        <v>3183</v>
      </c>
      <c r="M109" s="449">
        <v>3175</v>
      </c>
      <c r="N109" s="449">
        <f>L109-M109</f>
        <v>8</v>
      </c>
      <c r="O109" s="449">
        <f t="shared" si="22"/>
        <v>-8000</v>
      </c>
      <c r="P109" s="449">
        <f t="shared" si="23"/>
        <v>-0.008</v>
      </c>
      <c r="Q109" s="184"/>
    </row>
    <row r="110" spans="1:17" ht="15.75" customHeight="1">
      <c r="A110" s="489"/>
      <c r="B110" s="492" t="s">
        <v>49</v>
      </c>
      <c r="C110" s="495"/>
      <c r="D110" s="48"/>
      <c r="E110" s="48"/>
      <c r="F110" s="504"/>
      <c r="G110" s="530"/>
      <c r="H110" s="524"/>
      <c r="I110" s="524"/>
      <c r="J110" s="524"/>
      <c r="K110" s="524"/>
      <c r="L110" s="448"/>
      <c r="M110" s="449"/>
      <c r="N110" s="449"/>
      <c r="O110" s="449"/>
      <c r="P110" s="449"/>
      <c r="Q110" s="184"/>
    </row>
    <row r="111" spans="1:17" ht="15.75" customHeight="1">
      <c r="A111" s="489">
        <v>15</v>
      </c>
      <c r="B111" s="490" t="s">
        <v>86</v>
      </c>
      <c r="C111" s="495">
        <v>4865169</v>
      </c>
      <c r="D111" s="48" t="s">
        <v>13</v>
      </c>
      <c r="E111" s="49" t="s">
        <v>361</v>
      </c>
      <c r="F111" s="504">
        <v>-1000</v>
      </c>
      <c r="G111" s="448">
        <v>1361</v>
      </c>
      <c r="H111" s="449">
        <v>1286</v>
      </c>
      <c r="I111" s="524">
        <f>G111-H111</f>
        <v>75</v>
      </c>
      <c r="J111" s="524">
        <f t="shared" si="20"/>
        <v>-75000</v>
      </c>
      <c r="K111" s="524">
        <f t="shared" si="21"/>
        <v>-0.075</v>
      </c>
      <c r="L111" s="448">
        <v>56374</v>
      </c>
      <c r="M111" s="449">
        <v>56251</v>
      </c>
      <c r="N111" s="449">
        <f>L111-M111</f>
        <v>123</v>
      </c>
      <c r="O111" s="449">
        <f t="shared" si="22"/>
        <v>-123000</v>
      </c>
      <c r="P111" s="449">
        <f t="shared" si="23"/>
        <v>-0.123</v>
      </c>
      <c r="Q111" s="184"/>
    </row>
    <row r="112" spans="1:17" ht="15.75" customHeight="1">
      <c r="A112" s="489"/>
      <c r="B112" s="491" t="s">
        <v>53</v>
      </c>
      <c r="C112" s="471"/>
      <c r="D112" s="52"/>
      <c r="E112" s="52"/>
      <c r="F112" s="504"/>
      <c r="G112" s="530"/>
      <c r="H112" s="531"/>
      <c r="I112" s="531"/>
      <c r="J112" s="531"/>
      <c r="K112" s="524"/>
      <c r="L112" s="451"/>
      <c r="M112" s="527"/>
      <c r="N112" s="527"/>
      <c r="O112" s="527"/>
      <c r="P112" s="449"/>
      <c r="Q112" s="231"/>
    </row>
    <row r="113" spans="1:17" ht="15.75" customHeight="1">
      <c r="A113" s="489"/>
      <c r="B113" s="491" t="s">
        <v>54</v>
      </c>
      <c r="C113" s="471"/>
      <c r="D113" s="52"/>
      <c r="E113" s="52"/>
      <c r="F113" s="504"/>
      <c r="G113" s="530"/>
      <c r="H113" s="531"/>
      <c r="I113" s="531"/>
      <c r="J113" s="531"/>
      <c r="K113" s="524"/>
      <c r="L113" s="451"/>
      <c r="M113" s="527"/>
      <c r="N113" s="527"/>
      <c r="O113" s="527"/>
      <c r="P113" s="449"/>
      <c r="Q113" s="231"/>
    </row>
    <row r="114" spans="1:17" ht="15.75" customHeight="1">
      <c r="A114" s="497"/>
      <c r="B114" s="500" t="s">
        <v>67</v>
      </c>
      <c r="C114" s="495"/>
      <c r="D114" s="52"/>
      <c r="E114" s="52"/>
      <c r="F114" s="504"/>
      <c r="G114" s="530"/>
      <c r="H114" s="524"/>
      <c r="I114" s="524"/>
      <c r="J114" s="524"/>
      <c r="K114" s="524"/>
      <c r="L114" s="451"/>
      <c r="M114" s="449"/>
      <c r="N114" s="449"/>
      <c r="O114" s="449"/>
      <c r="P114" s="449"/>
      <c r="Q114" s="231"/>
    </row>
    <row r="115" spans="1:17" ht="24" customHeight="1">
      <c r="A115" s="489">
        <v>16</v>
      </c>
      <c r="B115" s="501" t="s">
        <v>68</v>
      </c>
      <c r="C115" s="495">
        <v>4865091</v>
      </c>
      <c r="D115" s="48" t="s">
        <v>13</v>
      </c>
      <c r="E115" s="49" t="s">
        <v>361</v>
      </c>
      <c r="F115" s="504">
        <v>-500</v>
      </c>
      <c r="G115" s="448">
        <v>5132</v>
      </c>
      <c r="H115" s="449">
        <v>5126</v>
      </c>
      <c r="I115" s="524">
        <f>G115-H115</f>
        <v>6</v>
      </c>
      <c r="J115" s="524">
        <f>$F115*I115</f>
        <v>-3000</v>
      </c>
      <c r="K115" s="524">
        <f>J115/1000000</f>
        <v>-0.003</v>
      </c>
      <c r="L115" s="448">
        <v>22929</v>
      </c>
      <c r="M115" s="449">
        <v>22836</v>
      </c>
      <c r="N115" s="449">
        <f>L115-M115</f>
        <v>93</v>
      </c>
      <c r="O115" s="449">
        <f>$F115*N115</f>
        <v>-46500</v>
      </c>
      <c r="P115" s="449">
        <f>O115/1000000</f>
        <v>-0.0465</v>
      </c>
      <c r="Q115" s="589"/>
    </row>
    <row r="116" spans="1:17" ht="15.75" customHeight="1">
      <c r="A116" s="489">
        <v>17</v>
      </c>
      <c r="B116" s="501" t="s">
        <v>69</v>
      </c>
      <c r="C116" s="495">
        <v>4902530</v>
      </c>
      <c r="D116" s="48" t="s">
        <v>13</v>
      </c>
      <c r="E116" s="49" t="s">
        <v>361</v>
      </c>
      <c r="F116" s="504">
        <v>-500</v>
      </c>
      <c r="G116" s="448">
        <v>3313</v>
      </c>
      <c r="H116" s="449">
        <v>3309</v>
      </c>
      <c r="I116" s="524">
        <f aca="true" t="shared" si="24" ref="I116:I128">G116-H116</f>
        <v>4</v>
      </c>
      <c r="J116" s="524">
        <f aca="true" t="shared" si="25" ref="J116:J132">$F116*I116</f>
        <v>-2000</v>
      </c>
      <c r="K116" s="524">
        <f aca="true" t="shared" si="26" ref="K116:K132">J116/1000000</f>
        <v>-0.002</v>
      </c>
      <c r="L116" s="448">
        <v>20907</v>
      </c>
      <c r="M116" s="449">
        <v>20845</v>
      </c>
      <c r="N116" s="449">
        <f aca="true" t="shared" si="27" ref="N116:N128">L116-M116</f>
        <v>62</v>
      </c>
      <c r="O116" s="449">
        <f aca="true" t="shared" si="28" ref="O116:O132">$F116*N116</f>
        <v>-31000</v>
      </c>
      <c r="P116" s="449">
        <f aca="true" t="shared" si="29" ref="P116:P132">O116/1000000</f>
        <v>-0.031</v>
      </c>
      <c r="Q116" s="184"/>
    </row>
    <row r="117" spans="1:17" ht="15.75" customHeight="1">
      <c r="A117" s="489">
        <v>18</v>
      </c>
      <c r="B117" s="501" t="s">
        <v>70</v>
      </c>
      <c r="C117" s="495">
        <v>4902531</v>
      </c>
      <c r="D117" s="48" t="s">
        <v>13</v>
      </c>
      <c r="E117" s="49" t="s">
        <v>361</v>
      </c>
      <c r="F117" s="504">
        <v>-500</v>
      </c>
      <c r="G117" s="448">
        <v>3354</v>
      </c>
      <c r="H117" s="449">
        <v>3333</v>
      </c>
      <c r="I117" s="524">
        <f t="shared" si="24"/>
        <v>21</v>
      </c>
      <c r="J117" s="524">
        <f t="shared" si="25"/>
        <v>-10500</v>
      </c>
      <c r="K117" s="524">
        <f t="shared" si="26"/>
        <v>-0.0105</v>
      </c>
      <c r="L117" s="448">
        <v>13993</v>
      </c>
      <c r="M117" s="449">
        <v>13991</v>
      </c>
      <c r="N117" s="449">
        <f t="shared" si="27"/>
        <v>2</v>
      </c>
      <c r="O117" s="449">
        <f t="shared" si="28"/>
        <v>-1000</v>
      </c>
      <c r="P117" s="449">
        <f t="shared" si="29"/>
        <v>-0.001</v>
      </c>
      <c r="Q117" s="184"/>
    </row>
    <row r="118" spans="1:17" ht="15.75" customHeight="1">
      <c r="A118" s="489">
        <v>19</v>
      </c>
      <c r="B118" s="501" t="s">
        <v>71</v>
      </c>
      <c r="C118" s="495">
        <v>4902532</v>
      </c>
      <c r="D118" s="48" t="s">
        <v>13</v>
      </c>
      <c r="E118" s="49" t="s">
        <v>361</v>
      </c>
      <c r="F118" s="504">
        <v>-500</v>
      </c>
      <c r="G118" s="448">
        <v>3338</v>
      </c>
      <c r="H118" s="449">
        <v>3282</v>
      </c>
      <c r="I118" s="524">
        <f t="shared" si="24"/>
        <v>56</v>
      </c>
      <c r="J118" s="524">
        <f t="shared" si="25"/>
        <v>-28000</v>
      </c>
      <c r="K118" s="524">
        <f t="shared" si="26"/>
        <v>-0.028</v>
      </c>
      <c r="L118" s="448">
        <v>16411</v>
      </c>
      <c r="M118" s="449">
        <v>16355</v>
      </c>
      <c r="N118" s="449">
        <f t="shared" si="27"/>
        <v>56</v>
      </c>
      <c r="O118" s="449">
        <f t="shared" si="28"/>
        <v>-28000</v>
      </c>
      <c r="P118" s="449">
        <f t="shared" si="29"/>
        <v>-0.028</v>
      </c>
      <c r="Q118" s="184"/>
    </row>
    <row r="119" spans="1:17" ht="15.75" customHeight="1">
      <c r="A119" s="489"/>
      <c r="B119" s="500" t="s">
        <v>35</v>
      </c>
      <c r="C119" s="495"/>
      <c r="D119" s="52"/>
      <c r="E119" s="52"/>
      <c r="F119" s="504"/>
      <c r="G119" s="530"/>
      <c r="H119" s="524"/>
      <c r="I119" s="524"/>
      <c r="J119" s="524"/>
      <c r="K119" s="524"/>
      <c r="L119" s="448"/>
      <c r="M119" s="449"/>
      <c r="N119" s="449"/>
      <c r="O119" s="449"/>
      <c r="P119" s="449"/>
      <c r="Q119" s="184"/>
    </row>
    <row r="120" spans="1:17" ht="15.75" customHeight="1">
      <c r="A120" s="489">
        <v>20</v>
      </c>
      <c r="B120" s="502" t="s">
        <v>72</v>
      </c>
      <c r="C120" s="503">
        <v>4864807</v>
      </c>
      <c r="D120" s="48" t="s">
        <v>13</v>
      </c>
      <c r="E120" s="49" t="s">
        <v>361</v>
      </c>
      <c r="F120" s="504">
        <v>-100</v>
      </c>
      <c r="G120" s="448">
        <v>115617</v>
      </c>
      <c r="H120" s="449">
        <v>113953</v>
      </c>
      <c r="I120" s="524">
        <f t="shared" si="24"/>
        <v>1664</v>
      </c>
      <c r="J120" s="524">
        <f t="shared" si="25"/>
        <v>-166400</v>
      </c>
      <c r="K120" s="524">
        <f t="shared" si="26"/>
        <v>-0.1664</v>
      </c>
      <c r="L120" s="448">
        <v>27023</v>
      </c>
      <c r="M120" s="449">
        <v>27008</v>
      </c>
      <c r="N120" s="449">
        <f t="shared" si="27"/>
        <v>15</v>
      </c>
      <c r="O120" s="449">
        <f t="shared" si="28"/>
        <v>-1500</v>
      </c>
      <c r="P120" s="449">
        <f t="shared" si="29"/>
        <v>-0.0015</v>
      </c>
      <c r="Q120" s="184"/>
    </row>
    <row r="121" spans="1:17" ht="15.75" customHeight="1">
      <c r="A121" s="489">
        <v>21</v>
      </c>
      <c r="B121" s="502" t="s">
        <v>146</v>
      </c>
      <c r="C121" s="503">
        <v>4865086</v>
      </c>
      <c r="D121" s="48" t="s">
        <v>13</v>
      </c>
      <c r="E121" s="49" t="s">
        <v>361</v>
      </c>
      <c r="F121" s="504">
        <v>-100</v>
      </c>
      <c r="G121" s="448">
        <v>16552</v>
      </c>
      <c r="H121" s="449">
        <v>16028</v>
      </c>
      <c r="I121" s="524">
        <f t="shared" si="24"/>
        <v>524</v>
      </c>
      <c r="J121" s="524">
        <f t="shared" si="25"/>
        <v>-52400</v>
      </c>
      <c r="K121" s="524">
        <f t="shared" si="26"/>
        <v>-0.0524</v>
      </c>
      <c r="L121" s="448">
        <v>33519</v>
      </c>
      <c r="M121" s="449">
        <v>33515</v>
      </c>
      <c r="N121" s="449">
        <f t="shared" si="27"/>
        <v>4</v>
      </c>
      <c r="O121" s="449">
        <f t="shared" si="28"/>
        <v>-400</v>
      </c>
      <c r="P121" s="449">
        <f t="shared" si="29"/>
        <v>-0.0004</v>
      </c>
      <c r="Q121" s="184"/>
    </row>
    <row r="122" spans="1:17" ht="15.75" customHeight="1">
      <c r="A122" s="489"/>
      <c r="B122" s="492" t="s">
        <v>73</v>
      </c>
      <c r="C122" s="495"/>
      <c r="D122" s="48"/>
      <c r="E122" s="48"/>
      <c r="F122" s="504"/>
      <c r="G122" s="530"/>
      <c r="H122" s="524"/>
      <c r="I122" s="524"/>
      <c r="J122" s="524"/>
      <c r="K122" s="524"/>
      <c r="L122" s="448"/>
      <c r="M122" s="449"/>
      <c r="N122" s="449"/>
      <c r="O122" s="449"/>
      <c r="P122" s="449"/>
      <c r="Q122" s="184"/>
    </row>
    <row r="123" spans="1:17" ht="15.75" customHeight="1">
      <c r="A123" s="489">
        <v>22</v>
      </c>
      <c r="B123" s="490" t="s">
        <v>66</v>
      </c>
      <c r="C123" s="495">
        <v>4902535</v>
      </c>
      <c r="D123" s="48" t="s">
        <v>13</v>
      </c>
      <c r="E123" s="49" t="s">
        <v>361</v>
      </c>
      <c r="F123" s="504">
        <v>-100</v>
      </c>
      <c r="G123" s="448">
        <v>999051</v>
      </c>
      <c r="H123" s="449">
        <v>999173</v>
      </c>
      <c r="I123" s="524">
        <f t="shared" si="24"/>
        <v>-122</v>
      </c>
      <c r="J123" s="524">
        <f t="shared" si="25"/>
        <v>12200</v>
      </c>
      <c r="K123" s="524">
        <f t="shared" si="26"/>
        <v>0.0122</v>
      </c>
      <c r="L123" s="448">
        <v>5806</v>
      </c>
      <c r="M123" s="449">
        <v>5799</v>
      </c>
      <c r="N123" s="449">
        <f t="shared" si="27"/>
        <v>7</v>
      </c>
      <c r="O123" s="449">
        <f t="shared" si="28"/>
        <v>-700</v>
      </c>
      <c r="P123" s="449">
        <f t="shared" si="29"/>
        <v>-0.0007</v>
      </c>
      <c r="Q123" s="184"/>
    </row>
    <row r="124" spans="1:17" ht="15.75" customHeight="1">
      <c r="A124" s="489">
        <v>23</v>
      </c>
      <c r="B124" s="490" t="s">
        <v>74</v>
      </c>
      <c r="C124" s="495">
        <v>4902536</v>
      </c>
      <c r="D124" s="48" t="s">
        <v>13</v>
      </c>
      <c r="E124" s="49" t="s">
        <v>361</v>
      </c>
      <c r="F124" s="504">
        <v>-100</v>
      </c>
      <c r="G124" s="448">
        <v>3826</v>
      </c>
      <c r="H124" s="449">
        <v>3431</v>
      </c>
      <c r="I124" s="524">
        <f t="shared" si="24"/>
        <v>395</v>
      </c>
      <c r="J124" s="524">
        <f t="shared" si="25"/>
        <v>-39500</v>
      </c>
      <c r="K124" s="524">
        <f t="shared" si="26"/>
        <v>-0.0395</v>
      </c>
      <c r="L124" s="448">
        <v>13744</v>
      </c>
      <c r="M124" s="449">
        <v>13740</v>
      </c>
      <c r="N124" s="449">
        <f t="shared" si="27"/>
        <v>4</v>
      </c>
      <c r="O124" s="449">
        <f t="shared" si="28"/>
        <v>-400</v>
      </c>
      <c r="P124" s="449">
        <f t="shared" si="29"/>
        <v>-0.0004</v>
      </c>
      <c r="Q124" s="184"/>
    </row>
    <row r="125" spans="1:17" ht="15.75" customHeight="1">
      <c r="A125" s="489">
        <v>24</v>
      </c>
      <c r="B125" s="490" t="s">
        <v>87</v>
      </c>
      <c r="C125" s="495">
        <v>4902537</v>
      </c>
      <c r="D125" s="48" t="s">
        <v>13</v>
      </c>
      <c r="E125" s="49" t="s">
        <v>361</v>
      </c>
      <c r="F125" s="504">
        <v>-100</v>
      </c>
      <c r="G125" s="448">
        <v>9952</v>
      </c>
      <c r="H125" s="449">
        <v>8850</v>
      </c>
      <c r="I125" s="524">
        <f t="shared" si="24"/>
        <v>1102</v>
      </c>
      <c r="J125" s="524">
        <f t="shared" si="25"/>
        <v>-110200</v>
      </c>
      <c r="K125" s="524">
        <f t="shared" si="26"/>
        <v>-0.1102</v>
      </c>
      <c r="L125" s="448">
        <v>48870</v>
      </c>
      <c r="M125" s="449">
        <v>48869</v>
      </c>
      <c r="N125" s="449">
        <f t="shared" si="27"/>
        <v>1</v>
      </c>
      <c r="O125" s="449">
        <f t="shared" si="28"/>
        <v>-100</v>
      </c>
      <c r="P125" s="449">
        <f t="shared" si="29"/>
        <v>-0.0001</v>
      </c>
      <c r="Q125" s="184"/>
    </row>
    <row r="126" spans="1:17" ht="15.75" customHeight="1">
      <c r="A126" s="489">
        <v>25</v>
      </c>
      <c r="B126" s="490" t="s">
        <v>75</v>
      </c>
      <c r="C126" s="495">
        <v>4902538</v>
      </c>
      <c r="D126" s="48" t="s">
        <v>13</v>
      </c>
      <c r="E126" s="49" t="s">
        <v>361</v>
      </c>
      <c r="F126" s="504">
        <v>-100</v>
      </c>
      <c r="G126" s="448">
        <v>7989</v>
      </c>
      <c r="H126" s="449">
        <v>8005</v>
      </c>
      <c r="I126" s="524">
        <f t="shared" si="24"/>
        <v>-16</v>
      </c>
      <c r="J126" s="524">
        <f t="shared" si="25"/>
        <v>1600</v>
      </c>
      <c r="K126" s="524">
        <f t="shared" si="26"/>
        <v>0.0016</v>
      </c>
      <c r="L126" s="448">
        <v>19040</v>
      </c>
      <c r="M126" s="449">
        <v>19046</v>
      </c>
      <c r="N126" s="449">
        <f t="shared" si="27"/>
        <v>-6</v>
      </c>
      <c r="O126" s="449">
        <f t="shared" si="28"/>
        <v>600</v>
      </c>
      <c r="P126" s="449">
        <f t="shared" si="29"/>
        <v>0.0006</v>
      </c>
      <c r="Q126" s="184"/>
    </row>
    <row r="127" spans="1:17" ht="15.75" customHeight="1">
      <c r="A127" s="489">
        <v>26</v>
      </c>
      <c r="B127" s="490" t="s">
        <v>76</v>
      </c>
      <c r="C127" s="495">
        <v>4902539</v>
      </c>
      <c r="D127" s="48" t="s">
        <v>13</v>
      </c>
      <c r="E127" s="49" t="s">
        <v>361</v>
      </c>
      <c r="F127" s="504">
        <v>-100</v>
      </c>
      <c r="G127" s="448">
        <v>999387</v>
      </c>
      <c r="H127" s="449">
        <v>999421</v>
      </c>
      <c r="I127" s="524">
        <f t="shared" si="24"/>
        <v>-34</v>
      </c>
      <c r="J127" s="524">
        <f t="shared" si="25"/>
        <v>3400</v>
      </c>
      <c r="K127" s="524">
        <f t="shared" si="26"/>
        <v>0.0034</v>
      </c>
      <c r="L127" s="448">
        <v>250</v>
      </c>
      <c r="M127" s="449">
        <v>251</v>
      </c>
      <c r="N127" s="449">
        <f t="shared" si="27"/>
        <v>-1</v>
      </c>
      <c r="O127" s="449">
        <f t="shared" si="28"/>
        <v>100</v>
      </c>
      <c r="P127" s="449">
        <f t="shared" si="29"/>
        <v>0.0001</v>
      </c>
      <c r="Q127" s="184"/>
    </row>
    <row r="128" spans="1:17" ht="15.75" customHeight="1">
      <c r="A128" s="489">
        <v>27</v>
      </c>
      <c r="B128" s="490" t="s">
        <v>62</v>
      </c>
      <c r="C128" s="495">
        <v>4902540</v>
      </c>
      <c r="D128" s="48" t="s">
        <v>13</v>
      </c>
      <c r="E128" s="49" t="s">
        <v>361</v>
      </c>
      <c r="F128" s="504">
        <v>-100</v>
      </c>
      <c r="G128" s="448">
        <v>15</v>
      </c>
      <c r="H128" s="449">
        <v>15</v>
      </c>
      <c r="I128" s="524">
        <f t="shared" si="24"/>
        <v>0</v>
      </c>
      <c r="J128" s="524">
        <f t="shared" si="25"/>
        <v>0</v>
      </c>
      <c r="K128" s="524">
        <f t="shared" si="26"/>
        <v>0</v>
      </c>
      <c r="L128" s="448">
        <v>13398</v>
      </c>
      <c r="M128" s="449">
        <v>13398</v>
      </c>
      <c r="N128" s="449">
        <f t="shared" si="27"/>
        <v>0</v>
      </c>
      <c r="O128" s="449">
        <f t="shared" si="28"/>
        <v>0</v>
      </c>
      <c r="P128" s="449">
        <f t="shared" si="29"/>
        <v>0</v>
      </c>
      <c r="Q128" s="184"/>
    </row>
    <row r="129" spans="1:17" ht="15.75" customHeight="1">
      <c r="A129" s="489"/>
      <c r="B129" s="492" t="s">
        <v>77</v>
      </c>
      <c r="C129" s="495"/>
      <c r="D129" s="48"/>
      <c r="E129" s="48"/>
      <c r="F129" s="504"/>
      <c r="G129" s="530"/>
      <c r="H129" s="524"/>
      <c r="I129" s="524"/>
      <c r="J129" s="524"/>
      <c r="K129" s="524"/>
      <c r="L129" s="448"/>
      <c r="M129" s="449"/>
      <c r="N129" s="449"/>
      <c r="O129" s="449"/>
      <c r="P129" s="449"/>
      <c r="Q129" s="184"/>
    </row>
    <row r="130" spans="1:17" ht="15.75" customHeight="1">
      <c r="A130" s="489">
        <v>28</v>
      </c>
      <c r="B130" s="490" t="s">
        <v>78</v>
      </c>
      <c r="C130" s="495">
        <v>4902541</v>
      </c>
      <c r="D130" s="48" t="s">
        <v>13</v>
      </c>
      <c r="E130" s="49" t="s">
        <v>361</v>
      </c>
      <c r="F130" s="504">
        <v>-100</v>
      </c>
      <c r="G130" s="448">
        <v>3825</v>
      </c>
      <c r="H130" s="449">
        <v>3289</v>
      </c>
      <c r="I130" s="524">
        <f>G130-H130</f>
        <v>536</v>
      </c>
      <c r="J130" s="524">
        <f t="shared" si="25"/>
        <v>-53600</v>
      </c>
      <c r="K130" s="524">
        <f t="shared" si="26"/>
        <v>-0.0536</v>
      </c>
      <c r="L130" s="448">
        <v>63145</v>
      </c>
      <c r="M130" s="449">
        <v>62857</v>
      </c>
      <c r="N130" s="449">
        <f>L130-M130</f>
        <v>288</v>
      </c>
      <c r="O130" s="449">
        <f t="shared" si="28"/>
        <v>-28800</v>
      </c>
      <c r="P130" s="449">
        <f t="shared" si="29"/>
        <v>-0.0288</v>
      </c>
      <c r="Q130" s="184"/>
    </row>
    <row r="131" spans="1:17" ht="15.75" customHeight="1">
      <c r="A131" s="489">
        <v>29</v>
      </c>
      <c r="B131" s="490" t="s">
        <v>79</v>
      </c>
      <c r="C131" s="495">
        <v>4902542</v>
      </c>
      <c r="D131" s="48" t="s">
        <v>13</v>
      </c>
      <c r="E131" s="49" t="s">
        <v>361</v>
      </c>
      <c r="F131" s="504">
        <v>-100</v>
      </c>
      <c r="G131" s="448">
        <v>5653</v>
      </c>
      <c r="H131" s="449">
        <v>5026</v>
      </c>
      <c r="I131" s="524">
        <f>G131-H131</f>
        <v>627</v>
      </c>
      <c r="J131" s="524">
        <f t="shared" si="25"/>
        <v>-62700</v>
      </c>
      <c r="K131" s="524">
        <f t="shared" si="26"/>
        <v>-0.0627</v>
      </c>
      <c r="L131" s="448">
        <v>53507</v>
      </c>
      <c r="M131" s="449">
        <v>53456</v>
      </c>
      <c r="N131" s="449">
        <f>L131-M131</f>
        <v>51</v>
      </c>
      <c r="O131" s="449">
        <f t="shared" si="28"/>
        <v>-5100</v>
      </c>
      <c r="P131" s="449">
        <f t="shared" si="29"/>
        <v>-0.0051</v>
      </c>
      <c r="Q131" s="184"/>
    </row>
    <row r="132" spans="1:17" ht="15.75" customHeight="1">
      <c r="A132" s="489">
        <v>30</v>
      </c>
      <c r="B132" s="490" t="s">
        <v>80</v>
      </c>
      <c r="C132" s="495">
        <v>4902543</v>
      </c>
      <c r="D132" s="48" t="s">
        <v>13</v>
      </c>
      <c r="E132" s="49" t="s">
        <v>361</v>
      </c>
      <c r="F132" s="504">
        <v>-100</v>
      </c>
      <c r="G132" s="448">
        <v>6634</v>
      </c>
      <c r="H132" s="449">
        <v>5889</v>
      </c>
      <c r="I132" s="524">
        <f>G132-H132</f>
        <v>745</v>
      </c>
      <c r="J132" s="524">
        <f t="shared" si="25"/>
        <v>-74500</v>
      </c>
      <c r="K132" s="524">
        <f t="shared" si="26"/>
        <v>-0.0745</v>
      </c>
      <c r="L132" s="448">
        <v>77541</v>
      </c>
      <c r="M132" s="449">
        <v>77456</v>
      </c>
      <c r="N132" s="449">
        <f>L132-M132</f>
        <v>85</v>
      </c>
      <c r="O132" s="449">
        <f t="shared" si="28"/>
        <v>-8500</v>
      </c>
      <c r="P132" s="449">
        <f t="shared" si="29"/>
        <v>-0.0085</v>
      </c>
      <c r="Q132" s="184"/>
    </row>
    <row r="133" spans="1:17" ht="15.75" customHeight="1" thickBot="1">
      <c r="A133" s="493"/>
      <c r="B133" s="494"/>
      <c r="C133" s="496"/>
      <c r="D133" s="113"/>
      <c r="E133" s="55"/>
      <c r="F133" s="438"/>
      <c r="G133" s="38"/>
      <c r="H133" s="32"/>
      <c r="I133" s="33"/>
      <c r="J133" s="33"/>
      <c r="K133" s="34"/>
      <c r="L133" s="479"/>
      <c r="M133" s="33"/>
      <c r="N133" s="33"/>
      <c r="O133" s="33"/>
      <c r="P133" s="34"/>
      <c r="Q133" s="185"/>
    </row>
    <row r="134" ht="13.5" thickTop="1"/>
    <row r="135" spans="4:16" ht="16.5">
      <c r="D135" s="24"/>
      <c r="K135" s="617">
        <f>SUM(K92:K133)</f>
        <v>-5.347368300000002</v>
      </c>
      <c r="L135" s="63"/>
      <c r="M135" s="63"/>
      <c r="N135" s="63"/>
      <c r="O135" s="63"/>
      <c r="P135" s="532">
        <f>SUM(P92:P133)</f>
        <v>-0.3113</v>
      </c>
    </row>
    <row r="136" spans="11:16" ht="14.25">
      <c r="K136" s="63"/>
      <c r="L136" s="63"/>
      <c r="M136" s="63"/>
      <c r="N136" s="63"/>
      <c r="O136" s="63"/>
      <c r="P136" s="63"/>
    </row>
    <row r="137" spans="11:16" ht="14.25">
      <c r="K137" s="63"/>
      <c r="L137" s="63"/>
      <c r="M137" s="63"/>
      <c r="N137" s="63"/>
      <c r="O137" s="63"/>
      <c r="P137" s="63"/>
    </row>
    <row r="138" spans="17:18" ht="12.75">
      <c r="Q138" s="550" t="str">
        <f>NDPL!Q1</f>
        <v>APRIL-2012</v>
      </c>
      <c r="R138" s="313"/>
    </row>
    <row r="139" ht="13.5" thickBot="1"/>
    <row r="140" spans="1:17" ht="44.25" customHeight="1">
      <c r="A140" s="441"/>
      <c r="B140" s="439" t="s">
        <v>151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</row>
    <row r="141" spans="1:17" ht="19.5" customHeight="1">
      <c r="A141" s="281"/>
      <c r="B141" s="362" t="s">
        <v>152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61"/>
    </row>
    <row r="142" spans="1:17" ht="19.5" customHeight="1">
      <c r="A142" s="281"/>
      <c r="B142" s="357" t="s">
        <v>263</v>
      </c>
      <c r="C142" s="21"/>
      <c r="D142" s="21"/>
      <c r="E142" s="21"/>
      <c r="F142" s="21"/>
      <c r="G142" s="21"/>
      <c r="H142" s="21"/>
      <c r="I142" s="21"/>
      <c r="J142" s="21"/>
      <c r="K142" s="250">
        <f>K54</f>
        <v>3.3156</v>
      </c>
      <c r="L142" s="250"/>
      <c r="M142" s="250"/>
      <c r="N142" s="250"/>
      <c r="O142" s="250"/>
      <c r="P142" s="250">
        <f>P54</f>
        <v>-4.493300000000001</v>
      </c>
      <c r="Q142" s="61"/>
    </row>
    <row r="143" spans="1:17" ht="19.5" customHeight="1">
      <c r="A143" s="281"/>
      <c r="B143" s="357" t="s">
        <v>264</v>
      </c>
      <c r="C143" s="21"/>
      <c r="D143" s="21"/>
      <c r="E143" s="21"/>
      <c r="F143" s="21"/>
      <c r="G143" s="21"/>
      <c r="H143" s="21"/>
      <c r="I143" s="21"/>
      <c r="J143" s="21"/>
      <c r="K143" s="618">
        <f>K135</f>
        <v>-5.347368300000002</v>
      </c>
      <c r="L143" s="250"/>
      <c r="M143" s="250"/>
      <c r="N143" s="250"/>
      <c r="O143" s="250"/>
      <c r="P143" s="250">
        <f>P135</f>
        <v>-0.3113</v>
      </c>
      <c r="Q143" s="61"/>
    </row>
    <row r="144" spans="1:17" ht="19.5" customHeight="1">
      <c r="A144" s="281"/>
      <c r="B144" s="357" t="s">
        <v>153</v>
      </c>
      <c r="C144" s="21"/>
      <c r="D144" s="21"/>
      <c r="E144" s="21"/>
      <c r="F144" s="21"/>
      <c r="G144" s="21"/>
      <c r="H144" s="21"/>
      <c r="I144" s="21"/>
      <c r="J144" s="21"/>
      <c r="K144" s="618">
        <f>'ROHTAK ROAD'!K45</f>
        <v>-0.963</v>
      </c>
      <c r="L144" s="250"/>
      <c r="M144" s="250"/>
      <c r="N144" s="250"/>
      <c r="O144" s="250"/>
      <c r="P144" s="618">
        <f>'ROHTAK ROAD'!P45</f>
        <v>-0.0002</v>
      </c>
      <c r="Q144" s="61"/>
    </row>
    <row r="145" spans="1:17" ht="19.5" customHeight="1">
      <c r="A145" s="281"/>
      <c r="B145" s="357" t="s">
        <v>154</v>
      </c>
      <c r="C145" s="21"/>
      <c r="D145" s="21"/>
      <c r="E145" s="21"/>
      <c r="F145" s="21"/>
      <c r="G145" s="21"/>
      <c r="H145" s="21"/>
      <c r="I145" s="21"/>
      <c r="J145" s="21"/>
      <c r="K145" s="618">
        <f>SUM(K142:K144)</f>
        <v>-2.9947683000000023</v>
      </c>
      <c r="L145" s="250"/>
      <c r="M145" s="250"/>
      <c r="N145" s="250"/>
      <c r="O145" s="250"/>
      <c r="P145" s="618">
        <f>SUM(P142:P144)</f>
        <v>-4.804800000000002</v>
      </c>
      <c r="Q145" s="61"/>
    </row>
    <row r="146" spans="1:17" ht="19.5" customHeight="1">
      <c r="A146" s="281"/>
      <c r="B146" s="362" t="s">
        <v>155</v>
      </c>
      <c r="C146" s="21"/>
      <c r="D146" s="21"/>
      <c r="E146" s="21"/>
      <c r="F146" s="21"/>
      <c r="G146" s="21"/>
      <c r="H146" s="21"/>
      <c r="I146" s="21"/>
      <c r="J146" s="21"/>
      <c r="K146" s="250"/>
      <c r="L146" s="250"/>
      <c r="M146" s="250"/>
      <c r="N146" s="250"/>
      <c r="O146" s="250"/>
      <c r="P146" s="250"/>
      <c r="Q146" s="61"/>
    </row>
    <row r="147" spans="1:17" ht="19.5" customHeight="1">
      <c r="A147" s="281"/>
      <c r="B147" s="357" t="s">
        <v>265</v>
      </c>
      <c r="C147" s="21"/>
      <c r="D147" s="21"/>
      <c r="E147" s="21"/>
      <c r="F147" s="21"/>
      <c r="G147" s="21"/>
      <c r="H147" s="21"/>
      <c r="I147" s="21"/>
      <c r="J147" s="21"/>
      <c r="K147" s="250">
        <f>K84</f>
        <v>5.1739999999999995</v>
      </c>
      <c r="L147" s="250"/>
      <c r="M147" s="250"/>
      <c r="N147" s="250"/>
      <c r="O147" s="250"/>
      <c r="P147" s="250">
        <f>P84</f>
        <v>4.87</v>
      </c>
      <c r="Q147" s="61"/>
    </row>
    <row r="148" spans="1:17" ht="19.5" customHeight="1" thickBot="1">
      <c r="A148" s="282"/>
      <c r="B148" s="440" t="s">
        <v>156</v>
      </c>
      <c r="C148" s="62"/>
      <c r="D148" s="62"/>
      <c r="E148" s="62"/>
      <c r="F148" s="62"/>
      <c r="G148" s="62"/>
      <c r="H148" s="62"/>
      <c r="I148" s="62"/>
      <c r="J148" s="62"/>
      <c r="K148" s="619">
        <f>SUM(K145:K147)</f>
        <v>2.179231699999997</v>
      </c>
      <c r="L148" s="248"/>
      <c r="M148" s="248"/>
      <c r="N148" s="248"/>
      <c r="O148" s="248"/>
      <c r="P148" s="247">
        <f>SUM(P145:P147)</f>
        <v>0.06519999999999815</v>
      </c>
      <c r="Q148" s="249"/>
    </row>
    <row r="149" ht="12.75">
      <c r="A149" s="281"/>
    </row>
    <row r="150" ht="12.75">
      <c r="A150" s="281"/>
    </row>
    <row r="151" ht="12.75">
      <c r="A151" s="281"/>
    </row>
    <row r="152" ht="13.5" thickBot="1">
      <c r="A152" s="282"/>
    </row>
    <row r="153" spans="1:17" ht="12.75">
      <c r="A153" s="275"/>
      <c r="B153" s="276"/>
      <c r="C153" s="276"/>
      <c r="D153" s="276"/>
      <c r="E153" s="276"/>
      <c r="F153" s="276"/>
      <c r="G153" s="276"/>
      <c r="H153" s="59"/>
      <c r="I153" s="59"/>
      <c r="J153" s="59"/>
      <c r="K153" s="59"/>
      <c r="L153" s="59"/>
      <c r="M153" s="59"/>
      <c r="N153" s="59"/>
      <c r="O153" s="59"/>
      <c r="P153" s="59"/>
      <c r="Q153" s="60"/>
    </row>
    <row r="154" spans="1:17" ht="23.25">
      <c r="A154" s="283" t="s">
        <v>342</v>
      </c>
      <c r="B154" s="267"/>
      <c r="C154" s="267"/>
      <c r="D154" s="267"/>
      <c r="E154" s="267"/>
      <c r="F154" s="267"/>
      <c r="G154" s="267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7"/>
      <c r="B155" s="267"/>
      <c r="C155" s="267"/>
      <c r="D155" s="267"/>
      <c r="E155" s="267"/>
      <c r="F155" s="267"/>
      <c r="G155" s="267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8"/>
      <c r="B156" s="279"/>
      <c r="C156" s="279"/>
      <c r="D156" s="279"/>
      <c r="E156" s="279"/>
      <c r="F156" s="279"/>
      <c r="G156" s="279"/>
      <c r="H156" s="21"/>
      <c r="I156" s="21"/>
      <c r="J156" s="21"/>
      <c r="K156" s="305" t="s">
        <v>354</v>
      </c>
      <c r="L156" s="21"/>
      <c r="M156" s="21"/>
      <c r="N156" s="21"/>
      <c r="O156" s="21"/>
      <c r="P156" s="305" t="s">
        <v>355</v>
      </c>
      <c r="Q156" s="61"/>
    </row>
    <row r="157" spans="1:17" ht="12.75">
      <c r="A157" s="280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80"/>
      <c r="B158" s="163"/>
      <c r="C158" s="163"/>
      <c r="D158" s="163"/>
      <c r="E158" s="163"/>
      <c r="F158" s="163"/>
      <c r="G158" s="163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8">
      <c r="A159" s="284" t="s">
        <v>345</v>
      </c>
      <c r="B159" s="268"/>
      <c r="C159" s="268"/>
      <c r="D159" s="269"/>
      <c r="E159" s="269"/>
      <c r="F159" s="270"/>
      <c r="G159" s="269"/>
      <c r="H159" s="21"/>
      <c r="I159" s="21"/>
      <c r="J159" s="21"/>
      <c r="K159" s="534">
        <f>K148</f>
        <v>2.179231699999997</v>
      </c>
      <c r="L159" s="269" t="s">
        <v>343</v>
      </c>
      <c r="M159" s="21"/>
      <c r="N159" s="21"/>
      <c r="O159" s="21"/>
      <c r="P159" s="534">
        <f>P148</f>
        <v>0.06519999999999815</v>
      </c>
      <c r="Q159" s="291" t="s">
        <v>343</v>
      </c>
    </row>
    <row r="160" spans="1:17" ht="18">
      <c r="A160" s="285"/>
      <c r="B160" s="271"/>
      <c r="C160" s="271"/>
      <c r="D160" s="267"/>
      <c r="E160" s="267"/>
      <c r="F160" s="272"/>
      <c r="G160" s="267"/>
      <c r="H160" s="21"/>
      <c r="I160" s="21"/>
      <c r="J160" s="21"/>
      <c r="K160" s="535"/>
      <c r="L160" s="267"/>
      <c r="M160" s="21"/>
      <c r="N160" s="21"/>
      <c r="O160" s="21"/>
      <c r="P160" s="535"/>
      <c r="Q160" s="292"/>
    </row>
    <row r="161" spans="1:17" ht="18">
      <c r="A161" s="286" t="s">
        <v>344</v>
      </c>
      <c r="B161" s="273"/>
      <c r="C161" s="53"/>
      <c r="D161" s="267"/>
      <c r="E161" s="267"/>
      <c r="F161" s="274"/>
      <c r="G161" s="269"/>
      <c r="H161" s="21"/>
      <c r="I161" s="21"/>
      <c r="J161" s="21"/>
      <c r="K161" s="535">
        <f>'STEPPED UP GENCO'!K47</f>
        <v>0.37790688000000006</v>
      </c>
      <c r="L161" s="269" t="s">
        <v>343</v>
      </c>
      <c r="M161" s="21"/>
      <c r="N161" s="21"/>
      <c r="O161" s="21"/>
      <c r="P161" s="535">
        <f>'STEPPED UP GENCO'!P47</f>
        <v>-0.9913639424</v>
      </c>
      <c r="Q161" s="291" t="s">
        <v>343</v>
      </c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8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8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20.25">
      <c r="A165" s="281"/>
      <c r="B165" s="21"/>
      <c r="C165" s="21"/>
      <c r="D165" s="21"/>
      <c r="E165" s="21"/>
      <c r="F165" s="21"/>
      <c r="G165" s="21"/>
      <c r="H165" s="268"/>
      <c r="I165" s="268"/>
      <c r="J165" s="287" t="s">
        <v>346</v>
      </c>
      <c r="K165" s="477">
        <f>SUM(K159:K164)</f>
        <v>2.5571385799999975</v>
      </c>
      <c r="L165" s="287" t="s">
        <v>343</v>
      </c>
      <c r="M165" s="163"/>
      <c r="N165" s="21"/>
      <c r="O165" s="21"/>
      <c r="P165" s="477">
        <f>SUM(P159:P164)</f>
        <v>-0.9261639424000019</v>
      </c>
      <c r="Q165" s="507" t="s">
        <v>343</v>
      </c>
    </row>
    <row r="166" spans="1:17" ht="13.5" thickBot="1">
      <c r="A166" s="28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190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4" max="255" man="1"/>
    <brk id="86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55" zoomScaleNormal="70" zoomScaleSheetLayoutView="55" workbookViewId="0" topLeftCell="A101">
      <selection activeCell="F116" sqref="F116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5.14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251</v>
      </c>
      <c r="P1" s="547" t="str">
        <f>NDPL!$Q$1</f>
        <v>APRIL-2012</v>
      </c>
      <c r="Q1" s="547"/>
    </row>
    <row r="2" ht="12.75">
      <c r="A2" s="18" t="s">
        <v>252</v>
      </c>
    </row>
    <row r="3" ht="23.25">
      <c r="A3" s="536" t="s">
        <v>157</v>
      </c>
    </row>
    <row r="4" spans="1:16" ht="24" thickBot="1">
      <c r="A4" s="537" t="s">
        <v>202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01/05/12</v>
      </c>
      <c r="H5" s="41" t="str">
        <f>NDPL!H5</f>
        <v>INTIAL READING 01/04/12</v>
      </c>
      <c r="I5" s="41" t="s">
        <v>4</v>
      </c>
      <c r="J5" s="41" t="s">
        <v>5</v>
      </c>
      <c r="K5" s="41" t="s">
        <v>6</v>
      </c>
      <c r="L5" s="43" t="str">
        <f>NDPL!G5</f>
        <v>FINAL READING 01/05/12</v>
      </c>
      <c r="M5" s="41" t="str">
        <f>NDPL!H5</f>
        <v>INTIAL READING 01/04/12</v>
      </c>
      <c r="N5" s="41" t="s">
        <v>4</v>
      </c>
      <c r="O5" s="41" t="s">
        <v>5</v>
      </c>
      <c r="P5" s="41" t="s">
        <v>6</v>
      </c>
      <c r="Q5" s="42" t="s">
        <v>324</v>
      </c>
    </row>
    <row r="6" ht="14.25" thickBot="1" thickTop="1"/>
    <row r="7" spans="1:17" ht="22.5" customHeight="1" thickTop="1">
      <c r="A7" s="359"/>
      <c r="B7" s="360" t="s">
        <v>158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2">
        <v>1</v>
      </c>
      <c r="B8" s="397" t="s">
        <v>159</v>
      </c>
      <c r="C8" s="398">
        <v>4865180</v>
      </c>
      <c r="D8" s="155" t="s">
        <v>13</v>
      </c>
      <c r="E8" s="119" t="s">
        <v>361</v>
      </c>
      <c r="F8" s="409">
        <v>1000</v>
      </c>
      <c r="G8" s="448">
        <v>998213</v>
      </c>
      <c r="H8" s="449">
        <v>998234</v>
      </c>
      <c r="I8" s="417">
        <f>G8-H8</f>
        <v>-21</v>
      </c>
      <c r="J8" s="417">
        <f>$F8*I8</f>
        <v>-21000</v>
      </c>
      <c r="K8" s="417">
        <f aca="true" t="shared" si="0" ref="K8:K79">J8/1000000</f>
        <v>-0.021</v>
      </c>
      <c r="L8" s="448">
        <v>10779</v>
      </c>
      <c r="M8" s="449">
        <v>11010</v>
      </c>
      <c r="N8" s="417">
        <f>L8-M8</f>
        <v>-231</v>
      </c>
      <c r="O8" s="417">
        <f>$F8*N8</f>
        <v>-231000</v>
      </c>
      <c r="P8" s="417">
        <f aca="true" t="shared" si="1" ref="P8:P79">O8/1000000</f>
        <v>-0.231</v>
      </c>
      <c r="Q8" s="406"/>
    </row>
    <row r="9" spans="1:17" ht="24.75" customHeight="1">
      <c r="A9" s="332">
        <v>2</v>
      </c>
      <c r="B9" s="397" t="s">
        <v>160</v>
      </c>
      <c r="C9" s="398">
        <v>4865095</v>
      </c>
      <c r="D9" s="155" t="s">
        <v>13</v>
      </c>
      <c r="E9" s="119" t="s">
        <v>361</v>
      </c>
      <c r="F9" s="409">
        <v>1333.33</v>
      </c>
      <c r="G9" s="448">
        <v>990439</v>
      </c>
      <c r="H9" s="449">
        <v>990541</v>
      </c>
      <c r="I9" s="417">
        <f aca="true" t="shared" si="2" ref="I9:I79">G9-H9</f>
        <v>-102</v>
      </c>
      <c r="J9" s="417">
        <f aca="true" t="shared" si="3" ref="J9:J79">$F9*I9</f>
        <v>-135999.66</v>
      </c>
      <c r="K9" s="417">
        <f t="shared" si="0"/>
        <v>-0.13599966</v>
      </c>
      <c r="L9" s="448">
        <v>677359</v>
      </c>
      <c r="M9" s="449">
        <v>677598</v>
      </c>
      <c r="N9" s="417">
        <f aca="true" t="shared" si="4" ref="N9:N79">L9-M9</f>
        <v>-239</v>
      </c>
      <c r="O9" s="417">
        <f aca="true" t="shared" si="5" ref="O9:O79">$F9*N9</f>
        <v>-318665.87</v>
      </c>
      <c r="P9" s="720">
        <f t="shared" si="1"/>
        <v>-0.31866587</v>
      </c>
      <c r="Q9" s="698"/>
    </row>
    <row r="10" spans="1:17" ht="22.5" customHeight="1">
      <c r="A10" s="332">
        <v>3</v>
      </c>
      <c r="B10" s="397" t="s">
        <v>161</v>
      </c>
      <c r="C10" s="398">
        <v>4865166</v>
      </c>
      <c r="D10" s="155" t="s">
        <v>13</v>
      </c>
      <c r="E10" s="119" t="s">
        <v>361</v>
      </c>
      <c r="F10" s="409">
        <v>1000</v>
      </c>
      <c r="G10" s="448">
        <v>6686</v>
      </c>
      <c r="H10" s="449">
        <v>6677</v>
      </c>
      <c r="I10" s="417">
        <f t="shared" si="2"/>
        <v>9</v>
      </c>
      <c r="J10" s="417">
        <f t="shared" si="3"/>
        <v>9000</v>
      </c>
      <c r="K10" s="417">
        <f t="shared" si="0"/>
        <v>0.009</v>
      </c>
      <c r="L10" s="448">
        <v>48049</v>
      </c>
      <c r="M10" s="449">
        <v>47101</v>
      </c>
      <c r="N10" s="417">
        <f t="shared" si="4"/>
        <v>948</v>
      </c>
      <c r="O10" s="417">
        <f t="shared" si="5"/>
        <v>948000</v>
      </c>
      <c r="P10" s="417">
        <f t="shared" si="1"/>
        <v>0.948</v>
      </c>
      <c r="Q10" s="406"/>
    </row>
    <row r="11" spans="1:17" ht="22.5" customHeight="1">
      <c r="A11" s="332">
        <v>4</v>
      </c>
      <c r="B11" s="397" t="s">
        <v>162</v>
      </c>
      <c r="C11" s="398">
        <v>4865151</v>
      </c>
      <c r="D11" s="155" t="s">
        <v>13</v>
      </c>
      <c r="E11" s="119" t="s">
        <v>361</v>
      </c>
      <c r="F11" s="409">
        <v>1000</v>
      </c>
      <c r="G11" s="451">
        <v>10906</v>
      </c>
      <c r="H11" s="452">
        <v>10896</v>
      </c>
      <c r="I11" s="414">
        <f>G11-H11</f>
        <v>10</v>
      </c>
      <c r="J11" s="414">
        <f t="shared" si="3"/>
        <v>10000</v>
      </c>
      <c r="K11" s="414">
        <f t="shared" si="0"/>
        <v>0.01</v>
      </c>
      <c r="L11" s="451">
        <v>893</v>
      </c>
      <c r="M11" s="452">
        <v>874</v>
      </c>
      <c r="N11" s="414">
        <f>L11-M11</f>
        <v>19</v>
      </c>
      <c r="O11" s="414">
        <f t="shared" si="5"/>
        <v>19000</v>
      </c>
      <c r="P11" s="414">
        <f t="shared" si="1"/>
        <v>0.019</v>
      </c>
      <c r="Q11" s="592"/>
    </row>
    <row r="12" spans="1:17" ht="22.5" customHeight="1">
      <c r="A12" s="332">
        <v>5</v>
      </c>
      <c r="B12" s="397" t="s">
        <v>163</v>
      </c>
      <c r="C12" s="398">
        <v>4865152</v>
      </c>
      <c r="D12" s="155" t="s">
        <v>13</v>
      </c>
      <c r="E12" s="119" t="s">
        <v>361</v>
      </c>
      <c r="F12" s="409">
        <v>300</v>
      </c>
      <c r="G12" s="448">
        <v>1605</v>
      </c>
      <c r="H12" s="449">
        <v>1605</v>
      </c>
      <c r="I12" s="417">
        <f>G12-H12</f>
        <v>0</v>
      </c>
      <c r="J12" s="417">
        <f t="shared" si="3"/>
        <v>0</v>
      </c>
      <c r="K12" s="417">
        <f t="shared" si="0"/>
        <v>0</v>
      </c>
      <c r="L12" s="448">
        <v>112</v>
      </c>
      <c r="M12" s="449">
        <v>112</v>
      </c>
      <c r="N12" s="417">
        <f>L12-M12</f>
        <v>0</v>
      </c>
      <c r="O12" s="417">
        <f t="shared" si="5"/>
        <v>0</v>
      </c>
      <c r="P12" s="417">
        <f t="shared" si="1"/>
        <v>0</v>
      </c>
      <c r="Q12" s="551"/>
    </row>
    <row r="13" spans="1:17" ht="22.5" customHeight="1">
      <c r="A13" s="332">
        <v>6</v>
      </c>
      <c r="B13" s="397" t="s">
        <v>164</v>
      </c>
      <c r="C13" s="398">
        <v>4865096</v>
      </c>
      <c r="D13" s="155" t="s">
        <v>13</v>
      </c>
      <c r="E13" s="119" t="s">
        <v>361</v>
      </c>
      <c r="F13" s="409">
        <v>100</v>
      </c>
      <c r="G13" s="448">
        <v>7486</v>
      </c>
      <c r="H13" s="449">
        <v>7481</v>
      </c>
      <c r="I13" s="417">
        <f t="shared" si="2"/>
        <v>5</v>
      </c>
      <c r="J13" s="417">
        <f t="shared" si="3"/>
        <v>500</v>
      </c>
      <c r="K13" s="417">
        <f t="shared" si="0"/>
        <v>0.0005</v>
      </c>
      <c r="L13" s="448">
        <v>88004</v>
      </c>
      <c r="M13" s="449">
        <v>86788</v>
      </c>
      <c r="N13" s="417">
        <f t="shared" si="4"/>
        <v>1216</v>
      </c>
      <c r="O13" s="417">
        <f t="shared" si="5"/>
        <v>121600</v>
      </c>
      <c r="P13" s="417">
        <f t="shared" si="1"/>
        <v>0.1216</v>
      </c>
      <c r="Q13" s="406"/>
    </row>
    <row r="14" spans="1:17" ht="22.5" customHeight="1">
      <c r="A14" s="332">
        <v>7</v>
      </c>
      <c r="B14" s="397" t="s">
        <v>165</v>
      </c>
      <c r="C14" s="398">
        <v>4865097</v>
      </c>
      <c r="D14" s="155" t="s">
        <v>13</v>
      </c>
      <c r="E14" s="119" t="s">
        <v>361</v>
      </c>
      <c r="F14" s="409">
        <v>100</v>
      </c>
      <c r="G14" s="448">
        <v>40708</v>
      </c>
      <c r="H14" s="449">
        <v>40708</v>
      </c>
      <c r="I14" s="417">
        <f t="shared" si="2"/>
        <v>0</v>
      </c>
      <c r="J14" s="417">
        <f t="shared" si="3"/>
        <v>0</v>
      </c>
      <c r="K14" s="417">
        <f t="shared" si="0"/>
        <v>0</v>
      </c>
      <c r="L14" s="448">
        <v>269300</v>
      </c>
      <c r="M14" s="449">
        <v>269301</v>
      </c>
      <c r="N14" s="417">
        <f t="shared" si="4"/>
        <v>-1</v>
      </c>
      <c r="O14" s="417">
        <f t="shared" si="5"/>
        <v>-100</v>
      </c>
      <c r="P14" s="417">
        <f t="shared" si="1"/>
        <v>-0.0001</v>
      </c>
      <c r="Q14" s="406"/>
    </row>
    <row r="15" spans="1:17" ht="22.5" customHeight="1">
      <c r="A15" s="332">
        <v>8</v>
      </c>
      <c r="B15" s="397" t="s">
        <v>166</v>
      </c>
      <c r="C15" s="398">
        <v>4864789</v>
      </c>
      <c r="D15" s="155" t="s">
        <v>13</v>
      </c>
      <c r="E15" s="119" t="s">
        <v>361</v>
      </c>
      <c r="F15" s="409">
        <v>100</v>
      </c>
      <c r="G15" s="448">
        <v>8396</v>
      </c>
      <c r="H15" s="449">
        <v>8384</v>
      </c>
      <c r="I15" s="417">
        <f t="shared" si="2"/>
        <v>12</v>
      </c>
      <c r="J15" s="417">
        <f t="shared" si="3"/>
        <v>1200</v>
      </c>
      <c r="K15" s="417">
        <f t="shared" si="0"/>
        <v>0.0012</v>
      </c>
      <c r="L15" s="448">
        <v>351192</v>
      </c>
      <c r="M15" s="449">
        <v>348116</v>
      </c>
      <c r="N15" s="417">
        <f t="shared" si="4"/>
        <v>3076</v>
      </c>
      <c r="O15" s="417">
        <f t="shared" si="5"/>
        <v>307600</v>
      </c>
      <c r="P15" s="417">
        <f t="shared" si="1"/>
        <v>0.3076</v>
      </c>
      <c r="Q15" s="406"/>
    </row>
    <row r="16" spans="1:17" ht="26.25" customHeight="1">
      <c r="A16" s="332">
        <v>9</v>
      </c>
      <c r="B16" s="397" t="s">
        <v>167</v>
      </c>
      <c r="C16" s="398">
        <v>4865181</v>
      </c>
      <c r="D16" s="155" t="s">
        <v>13</v>
      </c>
      <c r="E16" s="119" t="s">
        <v>361</v>
      </c>
      <c r="F16" s="409">
        <v>1000</v>
      </c>
      <c r="G16" s="451">
        <v>999968</v>
      </c>
      <c r="H16" s="449">
        <v>999973</v>
      </c>
      <c r="I16" s="417">
        <f>G16-H16</f>
        <v>-5</v>
      </c>
      <c r="J16" s="417">
        <f t="shared" si="3"/>
        <v>-5000</v>
      </c>
      <c r="K16" s="417">
        <f t="shared" si="0"/>
        <v>-0.005</v>
      </c>
      <c r="L16" s="448">
        <v>1000432</v>
      </c>
      <c r="M16" s="449">
        <v>999960</v>
      </c>
      <c r="N16" s="417">
        <f>L16-M16</f>
        <v>472</v>
      </c>
      <c r="O16" s="417">
        <f t="shared" si="5"/>
        <v>472000</v>
      </c>
      <c r="P16" s="417">
        <f t="shared" si="1"/>
        <v>0.472</v>
      </c>
      <c r="Q16" s="698" t="s">
        <v>414</v>
      </c>
    </row>
    <row r="17" spans="1:17" ht="22.5" customHeight="1">
      <c r="A17" s="332"/>
      <c r="B17" s="399" t="s">
        <v>168</v>
      </c>
      <c r="C17" s="398"/>
      <c r="D17" s="155"/>
      <c r="E17" s="155"/>
      <c r="F17" s="409"/>
      <c r="G17" s="626"/>
      <c r="H17" s="625"/>
      <c r="I17" s="417"/>
      <c r="J17" s="417"/>
      <c r="K17" s="420"/>
      <c r="L17" s="418"/>
      <c r="M17" s="417"/>
      <c r="N17" s="417"/>
      <c r="O17" s="417"/>
      <c r="P17" s="420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361</v>
      </c>
      <c r="F18" s="409">
        <v>-1000</v>
      </c>
      <c r="G18" s="448">
        <v>992895</v>
      </c>
      <c r="H18" s="449">
        <v>993088</v>
      </c>
      <c r="I18" s="417">
        <f t="shared" si="2"/>
        <v>-193</v>
      </c>
      <c r="J18" s="417">
        <f t="shared" si="3"/>
        <v>193000</v>
      </c>
      <c r="K18" s="417">
        <f t="shared" si="0"/>
        <v>0.193</v>
      </c>
      <c r="L18" s="448">
        <v>961100</v>
      </c>
      <c r="M18" s="449">
        <v>961412</v>
      </c>
      <c r="N18" s="417">
        <f t="shared" si="4"/>
        <v>-312</v>
      </c>
      <c r="O18" s="417">
        <f t="shared" si="5"/>
        <v>312000</v>
      </c>
      <c r="P18" s="417">
        <f t="shared" si="1"/>
        <v>0.312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361</v>
      </c>
      <c r="F19" s="409">
        <v>-1000</v>
      </c>
      <c r="G19" s="448">
        <v>991207</v>
      </c>
      <c r="H19" s="449">
        <v>991399</v>
      </c>
      <c r="I19" s="417">
        <f t="shared" si="2"/>
        <v>-192</v>
      </c>
      <c r="J19" s="417">
        <f t="shared" si="3"/>
        <v>192000</v>
      </c>
      <c r="K19" s="417">
        <f t="shared" si="0"/>
        <v>0.192</v>
      </c>
      <c r="L19" s="448">
        <v>963851</v>
      </c>
      <c r="M19" s="449">
        <v>964186</v>
      </c>
      <c r="N19" s="417">
        <f t="shared" si="4"/>
        <v>-335</v>
      </c>
      <c r="O19" s="417">
        <f t="shared" si="5"/>
        <v>335000</v>
      </c>
      <c r="P19" s="417">
        <f t="shared" si="1"/>
        <v>0.335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361</v>
      </c>
      <c r="F20" s="409">
        <v>-1000</v>
      </c>
      <c r="G20" s="448">
        <v>987624</v>
      </c>
      <c r="H20" s="449">
        <v>987851</v>
      </c>
      <c r="I20" s="417">
        <f t="shared" si="2"/>
        <v>-227</v>
      </c>
      <c r="J20" s="417">
        <f t="shared" si="3"/>
        <v>227000</v>
      </c>
      <c r="K20" s="417">
        <f t="shared" si="0"/>
        <v>0.227</v>
      </c>
      <c r="L20" s="448">
        <v>947812</v>
      </c>
      <c r="M20" s="449">
        <v>948279</v>
      </c>
      <c r="N20" s="417">
        <f t="shared" si="4"/>
        <v>-467</v>
      </c>
      <c r="O20" s="417">
        <f t="shared" si="5"/>
        <v>467000</v>
      </c>
      <c r="P20" s="417">
        <f t="shared" si="1"/>
        <v>0.467</v>
      </c>
      <c r="Q20" s="406"/>
    </row>
    <row r="21" spans="1:17" ht="22.5" customHeight="1">
      <c r="A21" s="332">
        <v>13</v>
      </c>
      <c r="B21" s="397" t="s">
        <v>169</v>
      </c>
      <c r="C21" s="398">
        <v>4864976</v>
      </c>
      <c r="D21" s="155" t="s">
        <v>13</v>
      </c>
      <c r="E21" s="119" t="s">
        <v>361</v>
      </c>
      <c r="F21" s="409">
        <v>-1000</v>
      </c>
      <c r="G21" s="448">
        <v>998246</v>
      </c>
      <c r="H21" s="449">
        <v>998437</v>
      </c>
      <c r="I21" s="417">
        <f t="shared" si="2"/>
        <v>-191</v>
      </c>
      <c r="J21" s="417">
        <f t="shared" si="3"/>
        <v>191000</v>
      </c>
      <c r="K21" s="417">
        <f t="shared" si="0"/>
        <v>0.191</v>
      </c>
      <c r="L21" s="448">
        <v>963976</v>
      </c>
      <c r="M21" s="449">
        <v>964466</v>
      </c>
      <c r="N21" s="417">
        <f t="shared" si="4"/>
        <v>-490</v>
      </c>
      <c r="O21" s="417">
        <f t="shared" si="5"/>
        <v>490000</v>
      </c>
      <c r="P21" s="417">
        <f t="shared" si="1"/>
        <v>0.49</v>
      </c>
      <c r="Q21" s="406"/>
    </row>
    <row r="22" spans="1:17" ht="22.5" customHeight="1">
      <c r="A22" s="332"/>
      <c r="B22" s="399" t="s">
        <v>170</v>
      </c>
      <c r="C22" s="398"/>
      <c r="D22" s="155"/>
      <c r="E22" s="155"/>
      <c r="F22" s="409"/>
      <c r="G22" s="626"/>
      <c r="H22" s="625"/>
      <c r="I22" s="417"/>
      <c r="J22" s="417"/>
      <c r="K22" s="417"/>
      <c r="L22" s="418"/>
      <c r="M22" s="417"/>
      <c r="N22" s="417"/>
      <c r="O22" s="417"/>
      <c r="P22" s="417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361</v>
      </c>
      <c r="F23" s="409">
        <v>-1000</v>
      </c>
      <c r="G23" s="448">
        <v>996079</v>
      </c>
      <c r="H23" s="449">
        <v>997063</v>
      </c>
      <c r="I23" s="417">
        <f>G23-H23</f>
        <v>-984</v>
      </c>
      <c r="J23" s="417">
        <f t="shared" si="3"/>
        <v>984000</v>
      </c>
      <c r="K23" s="417">
        <f t="shared" si="0"/>
        <v>0.984</v>
      </c>
      <c r="L23" s="448">
        <v>993439</v>
      </c>
      <c r="M23" s="449">
        <v>993570</v>
      </c>
      <c r="N23" s="417">
        <f>L23-M23</f>
        <v>-131</v>
      </c>
      <c r="O23" s="417">
        <f t="shared" si="5"/>
        <v>131000</v>
      </c>
      <c r="P23" s="417">
        <f t="shared" si="1"/>
        <v>0.131</v>
      </c>
      <c r="Q23" s="707"/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361</v>
      </c>
      <c r="F24" s="409">
        <v>-1000</v>
      </c>
      <c r="G24" s="448">
        <v>6769</v>
      </c>
      <c r="H24" s="449">
        <v>5396</v>
      </c>
      <c r="I24" s="417">
        <f>G24-H24</f>
        <v>1373</v>
      </c>
      <c r="J24" s="417">
        <f t="shared" si="3"/>
        <v>-1373000</v>
      </c>
      <c r="K24" s="417">
        <f t="shared" si="0"/>
        <v>-1.373</v>
      </c>
      <c r="L24" s="448">
        <v>996773</v>
      </c>
      <c r="M24" s="449">
        <v>996777</v>
      </c>
      <c r="N24" s="417">
        <f>L24-M24</f>
        <v>-4</v>
      </c>
      <c r="O24" s="417">
        <f t="shared" si="5"/>
        <v>4000</v>
      </c>
      <c r="P24" s="417">
        <f t="shared" si="1"/>
        <v>0.004</v>
      </c>
      <c r="Q24" s="707"/>
    </row>
    <row r="25" spans="1:17" ht="22.5" customHeight="1">
      <c r="A25" s="332"/>
      <c r="B25" s="362" t="s">
        <v>171</v>
      </c>
      <c r="C25" s="398"/>
      <c r="D25" s="106"/>
      <c r="E25" s="106"/>
      <c r="F25" s="409"/>
      <c r="G25" s="626"/>
      <c r="H25" s="625"/>
      <c r="I25" s="417"/>
      <c r="J25" s="417"/>
      <c r="K25" s="417"/>
      <c r="L25" s="418"/>
      <c r="M25" s="417"/>
      <c r="N25" s="417"/>
      <c r="O25" s="417"/>
      <c r="P25" s="417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361</v>
      </c>
      <c r="F26" s="409">
        <v>-1000</v>
      </c>
      <c r="G26" s="448">
        <v>41612</v>
      </c>
      <c r="H26" s="449">
        <v>41572</v>
      </c>
      <c r="I26" s="417">
        <f t="shared" si="2"/>
        <v>40</v>
      </c>
      <c r="J26" s="417">
        <f t="shared" si="3"/>
        <v>-40000</v>
      </c>
      <c r="K26" s="417">
        <f t="shared" si="0"/>
        <v>-0.04</v>
      </c>
      <c r="L26" s="448">
        <v>25969</v>
      </c>
      <c r="M26" s="449">
        <v>26191</v>
      </c>
      <c r="N26" s="417">
        <f t="shared" si="4"/>
        <v>-222</v>
      </c>
      <c r="O26" s="417">
        <f t="shared" si="5"/>
        <v>222000</v>
      </c>
      <c r="P26" s="417">
        <f t="shared" si="1"/>
        <v>0.222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361</v>
      </c>
      <c r="F27" s="409">
        <v>-1000</v>
      </c>
      <c r="G27" s="448">
        <v>4500</v>
      </c>
      <c r="H27" s="449">
        <v>4386</v>
      </c>
      <c r="I27" s="417">
        <f t="shared" si="2"/>
        <v>114</v>
      </c>
      <c r="J27" s="417">
        <f t="shared" si="3"/>
        <v>-114000</v>
      </c>
      <c r="K27" s="417">
        <f t="shared" si="0"/>
        <v>-0.114</v>
      </c>
      <c r="L27" s="448">
        <v>10673</v>
      </c>
      <c r="M27" s="449">
        <v>10852</v>
      </c>
      <c r="N27" s="417">
        <f t="shared" si="4"/>
        <v>-179</v>
      </c>
      <c r="O27" s="417">
        <f t="shared" si="5"/>
        <v>179000</v>
      </c>
      <c r="P27" s="417">
        <f t="shared" si="1"/>
        <v>0.179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361</v>
      </c>
      <c r="F28" s="409">
        <v>-1000</v>
      </c>
      <c r="G28" s="448">
        <v>25118</v>
      </c>
      <c r="H28" s="449">
        <v>25223</v>
      </c>
      <c r="I28" s="417">
        <f t="shared" si="2"/>
        <v>-105</v>
      </c>
      <c r="J28" s="417">
        <f t="shared" si="3"/>
        <v>105000</v>
      </c>
      <c r="K28" s="417">
        <f t="shared" si="0"/>
        <v>0.105</v>
      </c>
      <c r="L28" s="448">
        <v>12069</v>
      </c>
      <c r="M28" s="449">
        <v>12240</v>
      </c>
      <c r="N28" s="417">
        <f t="shared" si="4"/>
        <v>-171</v>
      </c>
      <c r="O28" s="417">
        <f t="shared" si="5"/>
        <v>171000</v>
      </c>
      <c r="P28" s="417">
        <f t="shared" si="1"/>
        <v>0.171</v>
      </c>
      <c r="Q28" s="406"/>
    </row>
    <row r="29" spans="1:17" ht="22.5" customHeight="1">
      <c r="A29" s="332">
        <v>19</v>
      </c>
      <c r="B29" s="364" t="s">
        <v>169</v>
      </c>
      <c r="C29" s="398">
        <v>4864972</v>
      </c>
      <c r="D29" s="106" t="s">
        <v>13</v>
      </c>
      <c r="E29" s="119" t="s">
        <v>361</v>
      </c>
      <c r="F29" s="409">
        <v>-1000</v>
      </c>
      <c r="G29" s="448">
        <v>18435</v>
      </c>
      <c r="H29" s="449">
        <v>17433</v>
      </c>
      <c r="I29" s="417">
        <f t="shared" si="2"/>
        <v>1002</v>
      </c>
      <c r="J29" s="417">
        <f t="shared" si="3"/>
        <v>-1002000</v>
      </c>
      <c r="K29" s="417">
        <f t="shared" si="0"/>
        <v>-1.002</v>
      </c>
      <c r="L29" s="448">
        <v>42492</v>
      </c>
      <c r="M29" s="449">
        <v>42562</v>
      </c>
      <c r="N29" s="417">
        <f t="shared" si="4"/>
        <v>-70</v>
      </c>
      <c r="O29" s="417">
        <f t="shared" si="5"/>
        <v>70000</v>
      </c>
      <c r="P29" s="417">
        <f t="shared" si="1"/>
        <v>0.07</v>
      </c>
      <c r="Q29" s="406"/>
    </row>
    <row r="30" spans="1:17" ht="22.5" customHeight="1">
      <c r="A30" s="332"/>
      <c r="B30" s="399" t="s">
        <v>172</v>
      </c>
      <c r="C30" s="398"/>
      <c r="D30" s="155"/>
      <c r="E30" s="155"/>
      <c r="F30" s="409"/>
      <c r="G30" s="626"/>
      <c r="H30" s="625"/>
      <c r="I30" s="417"/>
      <c r="J30" s="417"/>
      <c r="K30" s="417"/>
      <c r="L30" s="418"/>
      <c r="M30" s="417"/>
      <c r="N30" s="417"/>
      <c r="O30" s="417"/>
      <c r="P30" s="417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09"/>
      <c r="G31" s="626"/>
      <c r="H31" s="625"/>
      <c r="I31" s="417"/>
      <c r="J31" s="417"/>
      <c r="K31" s="417"/>
      <c r="L31" s="418"/>
      <c r="M31" s="417"/>
      <c r="N31" s="417"/>
      <c r="O31" s="417"/>
      <c r="P31" s="417"/>
      <c r="Q31" s="406"/>
    </row>
    <row r="32" spans="1:17" ht="22.5" customHeight="1">
      <c r="A32" s="332">
        <v>21</v>
      </c>
      <c r="B32" s="397" t="s">
        <v>173</v>
      </c>
      <c r="C32" s="398">
        <v>4864955</v>
      </c>
      <c r="D32" s="155" t="s">
        <v>13</v>
      </c>
      <c r="E32" s="119" t="s">
        <v>361</v>
      </c>
      <c r="F32" s="409">
        <v>1000</v>
      </c>
      <c r="G32" s="448">
        <v>6383</v>
      </c>
      <c r="H32" s="449">
        <v>6003</v>
      </c>
      <c r="I32" s="417">
        <f t="shared" si="2"/>
        <v>380</v>
      </c>
      <c r="J32" s="417">
        <f t="shared" si="3"/>
        <v>380000</v>
      </c>
      <c r="K32" s="417">
        <f t="shared" si="0"/>
        <v>0.38</v>
      </c>
      <c r="L32" s="448">
        <v>4786</v>
      </c>
      <c r="M32" s="449">
        <v>4633</v>
      </c>
      <c r="N32" s="417">
        <f t="shared" si="4"/>
        <v>153</v>
      </c>
      <c r="O32" s="417">
        <f t="shared" si="5"/>
        <v>153000</v>
      </c>
      <c r="P32" s="417">
        <f t="shared" si="1"/>
        <v>0.153</v>
      </c>
      <c r="Q32" s="406"/>
    </row>
    <row r="33" spans="1:17" ht="22.5" customHeight="1">
      <c r="A33" s="332"/>
      <c r="B33" s="362" t="s">
        <v>174</v>
      </c>
      <c r="C33" s="398"/>
      <c r="D33" s="106"/>
      <c r="E33" s="106"/>
      <c r="F33" s="409"/>
      <c r="G33" s="626"/>
      <c r="H33" s="625"/>
      <c r="I33" s="417"/>
      <c r="J33" s="417"/>
      <c r="K33" s="417"/>
      <c r="L33" s="418"/>
      <c r="M33" s="417"/>
      <c r="N33" s="417"/>
      <c r="O33" s="417"/>
      <c r="P33" s="417"/>
      <c r="Q33" s="406"/>
    </row>
    <row r="34" spans="1:17" ht="22.5" customHeight="1">
      <c r="A34" s="332">
        <v>22</v>
      </c>
      <c r="B34" s="364" t="s">
        <v>16</v>
      </c>
      <c r="C34" s="398">
        <v>4864908</v>
      </c>
      <c r="D34" s="106" t="s">
        <v>13</v>
      </c>
      <c r="E34" s="119" t="s">
        <v>361</v>
      </c>
      <c r="F34" s="409">
        <v>-1000</v>
      </c>
      <c r="G34" s="448">
        <v>945556</v>
      </c>
      <c r="H34" s="449">
        <v>950149</v>
      </c>
      <c r="I34" s="417">
        <f t="shared" si="2"/>
        <v>-4593</v>
      </c>
      <c r="J34" s="417">
        <f t="shared" si="3"/>
        <v>4593000</v>
      </c>
      <c r="K34" s="417">
        <f t="shared" si="0"/>
        <v>4.593</v>
      </c>
      <c r="L34" s="448">
        <v>906489</v>
      </c>
      <c r="M34" s="449">
        <v>906489</v>
      </c>
      <c r="N34" s="417">
        <f t="shared" si="4"/>
        <v>0</v>
      </c>
      <c r="O34" s="417">
        <f t="shared" si="5"/>
        <v>0</v>
      </c>
      <c r="P34" s="417">
        <f t="shared" si="1"/>
        <v>0</v>
      </c>
      <c r="Q34" s="406"/>
    </row>
    <row r="35" spans="1:17" ht="22.5" customHeight="1">
      <c r="A35" s="332">
        <v>23</v>
      </c>
      <c r="B35" s="397" t="s">
        <v>17</v>
      </c>
      <c r="C35" s="398">
        <v>4864909</v>
      </c>
      <c r="D35" s="155" t="s">
        <v>13</v>
      </c>
      <c r="E35" s="119" t="s">
        <v>361</v>
      </c>
      <c r="F35" s="409">
        <v>-1000</v>
      </c>
      <c r="G35" s="448">
        <v>982951</v>
      </c>
      <c r="H35" s="449">
        <v>985583</v>
      </c>
      <c r="I35" s="417">
        <f t="shared" si="2"/>
        <v>-2632</v>
      </c>
      <c r="J35" s="417">
        <f t="shared" si="3"/>
        <v>2632000</v>
      </c>
      <c r="K35" s="417">
        <f t="shared" si="0"/>
        <v>2.632</v>
      </c>
      <c r="L35" s="448">
        <v>869875</v>
      </c>
      <c r="M35" s="449">
        <v>870102</v>
      </c>
      <c r="N35" s="417">
        <f t="shared" si="4"/>
        <v>-227</v>
      </c>
      <c r="O35" s="417">
        <f t="shared" si="5"/>
        <v>227000</v>
      </c>
      <c r="P35" s="417">
        <f t="shared" si="1"/>
        <v>0.227</v>
      </c>
      <c r="Q35" s="406"/>
    </row>
    <row r="36" spans="1:17" ht="22.5" customHeight="1">
      <c r="A36" s="332"/>
      <c r="B36" s="397"/>
      <c r="C36" s="398"/>
      <c r="D36" s="155"/>
      <c r="E36" s="155"/>
      <c r="F36" s="409"/>
      <c r="G36" s="626"/>
      <c r="H36" s="625"/>
      <c r="I36" s="417"/>
      <c r="J36" s="417"/>
      <c r="K36" s="417"/>
      <c r="L36" s="418"/>
      <c r="M36" s="417"/>
      <c r="N36" s="417"/>
      <c r="O36" s="417"/>
      <c r="P36" s="417"/>
      <c r="Q36" s="406"/>
    </row>
    <row r="37" spans="1:17" ht="22.5" customHeight="1">
      <c r="A37" s="332"/>
      <c r="B37" s="399" t="s">
        <v>175</v>
      </c>
      <c r="C37" s="398"/>
      <c r="D37" s="155"/>
      <c r="E37" s="155"/>
      <c r="F37" s="407"/>
      <c r="G37" s="626"/>
      <c r="H37" s="625"/>
      <c r="I37" s="417"/>
      <c r="J37" s="417"/>
      <c r="K37" s="417"/>
      <c r="L37" s="418"/>
      <c r="M37" s="417"/>
      <c r="N37" s="417"/>
      <c r="O37" s="417"/>
      <c r="P37" s="417"/>
      <c r="Q37" s="406"/>
    </row>
    <row r="38" spans="1:17" ht="22.5" customHeight="1">
      <c r="A38" s="332">
        <v>24</v>
      </c>
      <c r="B38" s="397" t="s">
        <v>131</v>
      </c>
      <c r="C38" s="398">
        <v>4864964</v>
      </c>
      <c r="D38" s="155" t="s">
        <v>13</v>
      </c>
      <c r="E38" s="119" t="s">
        <v>361</v>
      </c>
      <c r="F38" s="409">
        <v>-1000</v>
      </c>
      <c r="G38" s="448">
        <v>333</v>
      </c>
      <c r="H38" s="449">
        <v>321</v>
      </c>
      <c r="I38" s="417">
        <f t="shared" si="2"/>
        <v>12</v>
      </c>
      <c r="J38" s="417">
        <f t="shared" si="3"/>
        <v>-12000</v>
      </c>
      <c r="K38" s="417">
        <f t="shared" si="0"/>
        <v>-0.012</v>
      </c>
      <c r="L38" s="448">
        <v>991895</v>
      </c>
      <c r="M38" s="449">
        <v>992489</v>
      </c>
      <c r="N38" s="417">
        <f t="shared" si="4"/>
        <v>-594</v>
      </c>
      <c r="O38" s="417">
        <f t="shared" si="5"/>
        <v>594000</v>
      </c>
      <c r="P38" s="417">
        <f t="shared" si="1"/>
        <v>0.594</v>
      </c>
      <c r="Q38" s="406"/>
    </row>
    <row r="39" spans="1:17" ht="22.5" customHeight="1">
      <c r="A39" s="332">
        <v>25</v>
      </c>
      <c r="B39" s="397" t="s">
        <v>132</v>
      </c>
      <c r="C39" s="398">
        <v>4864965</v>
      </c>
      <c r="D39" s="155" t="s">
        <v>13</v>
      </c>
      <c r="E39" s="119" t="s">
        <v>361</v>
      </c>
      <c r="F39" s="409">
        <v>-1000</v>
      </c>
      <c r="G39" s="448">
        <v>446</v>
      </c>
      <c r="H39" s="449">
        <v>445</v>
      </c>
      <c r="I39" s="417">
        <f t="shared" si="2"/>
        <v>1</v>
      </c>
      <c r="J39" s="417">
        <f t="shared" si="3"/>
        <v>-1000</v>
      </c>
      <c r="K39" s="417">
        <f t="shared" si="0"/>
        <v>-0.001</v>
      </c>
      <c r="L39" s="448">
        <v>975919</v>
      </c>
      <c r="M39" s="449">
        <v>976885</v>
      </c>
      <c r="N39" s="417">
        <f t="shared" si="4"/>
        <v>-966</v>
      </c>
      <c r="O39" s="417">
        <f t="shared" si="5"/>
        <v>966000</v>
      </c>
      <c r="P39" s="417">
        <f t="shared" si="1"/>
        <v>0.966</v>
      </c>
      <c r="Q39" s="406"/>
    </row>
    <row r="40" spans="1:17" ht="22.5" customHeight="1">
      <c r="A40" s="332">
        <v>26</v>
      </c>
      <c r="B40" s="397" t="s">
        <v>176</v>
      </c>
      <c r="C40" s="398">
        <v>4864890</v>
      </c>
      <c r="D40" s="155" t="s">
        <v>13</v>
      </c>
      <c r="E40" s="119" t="s">
        <v>361</v>
      </c>
      <c r="F40" s="409">
        <v>-1000</v>
      </c>
      <c r="G40" s="448">
        <v>1358</v>
      </c>
      <c r="H40" s="449">
        <v>1053</v>
      </c>
      <c r="I40" s="417">
        <f t="shared" si="2"/>
        <v>305</v>
      </c>
      <c r="J40" s="417">
        <f t="shared" si="3"/>
        <v>-305000</v>
      </c>
      <c r="K40" s="417">
        <f t="shared" si="0"/>
        <v>-0.305</v>
      </c>
      <c r="L40" s="448">
        <v>957888</v>
      </c>
      <c r="M40" s="449">
        <v>957901</v>
      </c>
      <c r="N40" s="417">
        <f t="shared" si="4"/>
        <v>-13</v>
      </c>
      <c r="O40" s="417">
        <f t="shared" si="5"/>
        <v>13000</v>
      </c>
      <c r="P40" s="417">
        <f t="shared" si="1"/>
        <v>0.013</v>
      </c>
      <c r="Q40" s="406"/>
    </row>
    <row r="41" spans="1:17" ht="22.5" customHeight="1">
      <c r="A41" s="332">
        <v>27</v>
      </c>
      <c r="B41" s="364" t="s">
        <v>177</v>
      </c>
      <c r="C41" s="398">
        <v>4864891</v>
      </c>
      <c r="D41" s="106" t="s">
        <v>13</v>
      </c>
      <c r="E41" s="119" t="s">
        <v>361</v>
      </c>
      <c r="F41" s="409">
        <v>-1000</v>
      </c>
      <c r="G41" s="448"/>
      <c r="H41" s="449"/>
      <c r="I41" s="417">
        <f t="shared" si="2"/>
        <v>0</v>
      </c>
      <c r="J41" s="417">
        <f t="shared" si="3"/>
        <v>0</v>
      </c>
      <c r="K41" s="417">
        <f t="shared" si="0"/>
        <v>0</v>
      </c>
      <c r="L41" s="448"/>
      <c r="M41" s="449"/>
      <c r="N41" s="417">
        <f t="shared" si="4"/>
        <v>0</v>
      </c>
      <c r="O41" s="417">
        <f t="shared" si="5"/>
        <v>0</v>
      </c>
      <c r="P41" s="417">
        <f t="shared" si="1"/>
        <v>0</v>
      </c>
      <c r="Q41" s="406"/>
    </row>
    <row r="42" spans="1:17" ht="22.5" customHeight="1">
      <c r="A42" s="332">
        <v>28</v>
      </c>
      <c r="B42" s="397" t="s">
        <v>178</v>
      </c>
      <c r="C42" s="398">
        <v>4864906</v>
      </c>
      <c r="D42" s="155" t="s">
        <v>13</v>
      </c>
      <c r="E42" s="119" t="s">
        <v>361</v>
      </c>
      <c r="F42" s="409">
        <v>-1000</v>
      </c>
      <c r="G42" s="448">
        <v>999630</v>
      </c>
      <c r="H42" s="449">
        <v>999630</v>
      </c>
      <c r="I42" s="417">
        <f t="shared" si="2"/>
        <v>0</v>
      </c>
      <c r="J42" s="417">
        <f t="shared" si="3"/>
        <v>0</v>
      </c>
      <c r="K42" s="417">
        <f t="shared" si="0"/>
        <v>0</v>
      </c>
      <c r="L42" s="448">
        <v>907298</v>
      </c>
      <c r="M42" s="449">
        <v>911236</v>
      </c>
      <c r="N42" s="417">
        <f t="shared" si="4"/>
        <v>-3938</v>
      </c>
      <c r="O42" s="417">
        <f t="shared" si="5"/>
        <v>3938000</v>
      </c>
      <c r="P42" s="417">
        <f t="shared" si="1"/>
        <v>3.938</v>
      </c>
      <c r="Q42" s="406"/>
    </row>
    <row r="43" spans="1:17" ht="22.5" customHeight="1" thickBot="1">
      <c r="A43" s="332">
        <v>29</v>
      </c>
      <c r="B43" s="397" t="s">
        <v>179</v>
      </c>
      <c r="C43" s="398">
        <v>4864907</v>
      </c>
      <c r="D43" s="155" t="s">
        <v>13</v>
      </c>
      <c r="E43" s="119" t="s">
        <v>361</v>
      </c>
      <c r="F43" s="587">
        <v>-1000</v>
      </c>
      <c r="G43" s="448">
        <v>999027</v>
      </c>
      <c r="H43" s="449">
        <v>999027</v>
      </c>
      <c r="I43" s="417">
        <f t="shared" si="2"/>
        <v>0</v>
      </c>
      <c r="J43" s="417">
        <f t="shared" si="3"/>
        <v>0</v>
      </c>
      <c r="K43" s="417">
        <f t="shared" si="0"/>
        <v>0</v>
      </c>
      <c r="L43" s="448">
        <v>892587</v>
      </c>
      <c r="M43" s="449">
        <v>896885</v>
      </c>
      <c r="N43" s="417">
        <f t="shared" si="4"/>
        <v>-4298</v>
      </c>
      <c r="O43" s="417">
        <f t="shared" si="5"/>
        <v>4298000</v>
      </c>
      <c r="P43" s="417">
        <f t="shared" si="1"/>
        <v>4.298</v>
      </c>
      <c r="Q43" s="406"/>
    </row>
    <row r="44" spans="1:17" ht="18" customHeight="1" thickTop="1">
      <c r="A44" s="361"/>
      <c r="B44" s="400"/>
      <c r="C44" s="401"/>
      <c r="D44" s="317"/>
      <c r="E44" s="318"/>
      <c r="F44" s="409"/>
      <c r="G44" s="627"/>
      <c r="H44" s="628"/>
      <c r="I44" s="423"/>
      <c r="J44" s="423"/>
      <c r="K44" s="423"/>
      <c r="L44" s="423"/>
      <c r="M44" s="424"/>
      <c r="N44" s="423"/>
      <c r="O44" s="423"/>
      <c r="P44" s="423"/>
      <c r="Q44" s="27"/>
    </row>
    <row r="45" spans="1:17" ht="18" customHeight="1" thickBot="1">
      <c r="A45" s="538" t="s">
        <v>350</v>
      </c>
      <c r="B45" s="402"/>
      <c r="C45" s="403"/>
      <c r="D45" s="319"/>
      <c r="E45" s="320"/>
      <c r="F45" s="409"/>
      <c r="G45" s="629"/>
      <c r="H45" s="630"/>
      <c r="I45" s="427"/>
      <c r="J45" s="427"/>
      <c r="K45" s="427"/>
      <c r="L45" s="427"/>
      <c r="M45" s="428"/>
      <c r="N45" s="427"/>
      <c r="O45" s="427"/>
      <c r="P45" s="548" t="str">
        <f>NDPL!$Q$1</f>
        <v>APRIL-2012</v>
      </c>
      <c r="Q45" s="548"/>
    </row>
    <row r="46" spans="1:17" ht="21" customHeight="1" thickTop="1">
      <c r="A46" s="359"/>
      <c r="B46" s="362" t="s">
        <v>180</v>
      </c>
      <c r="C46" s="398"/>
      <c r="D46" s="106"/>
      <c r="E46" s="106"/>
      <c r="F46" s="588"/>
      <c r="G46" s="626"/>
      <c r="H46" s="625"/>
      <c r="I46" s="417"/>
      <c r="J46" s="417"/>
      <c r="K46" s="417"/>
      <c r="L46" s="418"/>
      <c r="M46" s="417"/>
      <c r="N46" s="417"/>
      <c r="O46" s="417"/>
      <c r="P46" s="417"/>
      <c r="Q46" s="184"/>
    </row>
    <row r="47" spans="1:17" ht="21" customHeight="1">
      <c r="A47" s="332">
        <v>30</v>
      </c>
      <c r="B47" s="397" t="s">
        <v>16</v>
      </c>
      <c r="C47" s="398">
        <v>4864988</v>
      </c>
      <c r="D47" s="155" t="s">
        <v>13</v>
      </c>
      <c r="E47" s="119" t="s">
        <v>361</v>
      </c>
      <c r="F47" s="409">
        <v>-1000</v>
      </c>
      <c r="G47" s="448">
        <v>998878</v>
      </c>
      <c r="H47" s="449">
        <v>998857</v>
      </c>
      <c r="I47" s="417">
        <f t="shared" si="2"/>
        <v>21</v>
      </c>
      <c r="J47" s="417">
        <f t="shared" si="3"/>
        <v>-21000</v>
      </c>
      <c r="K47" s="417">
        <f t="shared" si="0"/>
        <v>-0.021</v>
      </c>
      <c r="L47" s="448">
        <v>975057</v>
      </c>
      <c r="M47" s="449">
        <v>975412</v>
      </c>
      <c r="N47" s="417">
        <f t="shared" si="4"/>
        <v>-355</v>
      </c>
      <c r="O47" s="417">
        <f t="shared" si="5"/>
        <v>355000</v>
      </c>
      <c r="P47" s="417">
        <f t="shared" si="1"/>
        <v>0.355</v>
      </c>
      <c r="Q47" s="184"/>
    </row>
    <row r="48" spans="1:17" ht="21" customHeight="1">
      <c r="A48" s="332">
        <v>31</v>
      </c>
      <c r="B48" s="397" t="s">
        <v>17</v>
      </c>
      <c r="C48" s="398">
        <v>4864989</v>
      </c>
      <c r="D48" s="155" t="s">
        <v>13</v>
      </c>
      <c r="E48" s="119" t="s">
        <v>361</v>
      </c>
      <c r="F48" s="409">
        <v>-1000</v>
      </c>
      <c r="G48" s="448">
        <v>68</v>
      </c>
      <c r="H48" s="449">
        <v>53</v>
      </c>
      <c r="I48" s="417">
        <f t="shared" si="2"/>
        <v>15</v>
      </c>
      <c r="J48" s="417">
        <f t="shared" si="3"/>
        <v>-15000</v>
      </c>
      <c r="K48" s="417">
        <f t="shared" si="0"/>
        <v>-0.015</v>
      </c>
      <c r="L48" s="448">
        <v>992133</v>
      </c>
      <c r="M48" s="449">
        <v>992658</v>
      </c>
      <c r="N48" s="417">
        <f t="shared" si="4"/>
        <v>-525</v>
      </c>
      <c r="O48" s="417">
        <f t="shared" si="5"/>
        <v>525000</v>
      </c>
      <c r="P48" s="417">
        <f t="shared" si="1"/>
        <v>0.525</v>
      </c>
      <c r="Q48" s="184"/>
    </row>
    <row r="49" spans="1:17" ht="21" customHeight="1">
      <c r="A49" s="332">
        <v>32</v>
      </c>
      <c r="B49" s="397" t="s">
        <v>18</v>
      </c>
      <c r="C49" s="398">
        <v>4864979</v>
      </c>
      <c r="D49" s="155" t="s">
        <v>13</v>
      </c>
      <c r="E49" s="119" t="s">
        <v>361</v>
      </c>
      <c r="F49" s="409">
        <v>-2000</v>
      </c>
      <c r="G49" s="448">
        <v>990702</v>
      </c>
      <c r="H49" s="449">
        <v>990611</v>
      </c>
      <c r="I49" s="417">
        <f t="shared" si="2"/>
        <v>91</v>
      </c>
      <c r="J49" s="417">
        <f t="shared" si="3"/>
        <v>-182000</v>
      </c>
      <c r="K49" s="417">
        <f t="shared" si="0"/>
        <v>-0.182</v>
      </c>
      <c r="L49" s="448">
        <v>972880</v>
      </c>
      <c r="M49" s="449">
        <v>972851</v>
      </c>
      <c r="N49" s="417">
        <f t="shared" si="4"/>
        <v>29</v>
      </c>
      <c r="O49" s="417">
        <f t="shared" si="5"/>
        <v>-58000</v>
      </c>
      <c r="P49" s="417">
        <f t="shared" si="1"/>
        <v>-0.058</v>
      </c>
      <c r="Q49" s="589"/>
    </row>
    <row r="50" spans="1:17" ht="21" customHeight="1">
      <c r="A50" s="332"/>
      <c r="B50" s="399" t="s">
        <v>181</v>
      </c>
      <c r="C50" s="398"/>
      <c r="D50" s="155"/>
      <c r="E50" s="155"/>
      <c r="F50" s="409"/>
      <c r="G50" s="626"/>
      <c r="H50" s="625"/>
      <c r="I50" s="417"/>
      <c r="J50" s="417"/>
      <c r="K50" s="417"/>
      <c r="L50" s="418"/>
      <c r="M50" s="417"/>
      <c r="N50" s="417"/>
      <c r="O50" s="417"/>
      <c r="P50" s="417"/>
      <c r="Q50" s="184"/>
    </row>
    <row r="51" spans="1:17" ht="21" customHeight="1">
      <c r="A51" s="332">
        <v>33</v>
      </c>
      <c r="B51" s="397" t="s">
        <v>16</v>
      </c>
      <c r="C51" s="398">
        <v>4864966</v>
      </c>
      <c r="D51" s="155" t="s">
        <v>13</v>
      </c>
      <c r="E51" s="119" t="s">
        <v>361</v>
      </c>
      <c r="F51" s="409">
        <v>-1000</v>
      </c>
      <c r="G51" s="448">
        <v>997527</v>
      </c>
      <c r="H51" s="449">
        <v>997761</v>
      </c>
      <c r="I51" s="417">
        <f t="shared" si="2"/>
        <v>-234</v>
      </c>
      <c r="J51" s="417">
        <f t="shared" si="3"/>
        <v>234000</v>
      </c>
      <c r="K51" s="417">
        <f t="shared" si="0"/>
        <v>0.234</v>
      </c>
      <c r="L51" s="448">
        <v>932060</v>
      </c>
      <c r="M51" s="449">
        <v>932149</v>
      </c>
      <c r="N51" s="417">
        <f t="shared" si="4"/>
        <v>-89</v>
      </c>
      <c r="O51" s="417">
        <f t="shared" si="5"/>
        <v>89000</v>
      </c>
      <c r="P51" s="417">
        <f t="shared" si="1"/>
        <v>0.089</v>
      </c>
      <c r="Q51" s="184"/>
    </row>
    <row r="52" spans="1:17" ht="21" customHeight="1">
      <c r="A52" s="332">
        <v>34</v>
      </c>
      <c r="B52" s="397" t="s">
        <v>17</v>
      </c>
      <c r="C52" s="398">
        <v>4864967</v>
      </c>
      <c r="D52" s="155" t="s">
        <v>13</v>
      </c>
      <c r="E52" s="119" t="s">
        <v>361</v>
      </c>
      <c r="F52" s="409">
        <v>-1000</v>
      </c>
      <c r="G52" s="448">
        <v>1500</v>
      </c>
      <c r="H52" s="449">
        <v>1529</v>
      </c>
      <c r="I52" s="417">
        <f t="shared" si="2"/>
        <v>-29</v>
      </c>
      <c r="J52" s="417">
        <f t="shared" si="3"/>
        <v>29000</v>
      </c>
      <c r="K52" s="417">
        <f t="shared" si="0"/>
        <v>0.029</v>
      </c>
      <c r="L52" s="448">
        <v>944651</v>
      </c>
      <c r="M52" s="449">
        <v>945856</v>
      </c>
      <c r="N52" s="417">
        <f t="shared" si="4"/>
        <v>-1205</v>
      </c>
      <c r="O52" s="417">
        <f t="shared" si="5"/>
        <v>1205000</v>
      </c>
      <c r="P52" s="417">
        <f t="shared" si="1"/>
        <v>1.205</v>
      </c>
      <c r="Q52" s="184"/>
    </row>
    <row r="53" spans="1:17" ht="21" customHeight="1">
      <c r="A53" s="332">
        <v>35</v>
      </c>
      <c r="B53" s="397" t="s">
        <v>18</v>
      </c>
      <c r="C53" s="398">
        <v>4865048</v>
      </c>
      <c r="D53" s="155" t="s">
        <v>13</v>
      </c>
      <c r="E53" s="119" t="s">
        <v>361</v>
      </c>
      <c r="F53" s="409">
        <v>-1000</v>
      </c>
      <c r="G53" s="448">
        <v>997420</v>
      </c>
      <c r="H53" s="449">
        <v>997696</v>
      </c>
      <c r="I53" s="417">
        <f t="shared" si="2"/>
        <v>-276</v>
      </c>
      <c r="J53" s="417">
        <f t="shared" si="3"/>
        <v>276000</v>
      </c>
      <c r="K53" s="417">
        <f t="shared" si="0"/>
        <v>0.276</v>
      </c>
      <c r="L53" s="448">
        <v>938652</v>
      </c>
      <c r="M53" s="449">
        <v>938743</v>
      </c>
      <c r="N53" s="417">
        <f t="shared" si="4"/>
        <v>-91</v>
      </c>
      <c r="O53" s="417">
        <f t="shared" si="5"/>
        <v>91000</v>
      </c>
      <c r="P53" s="417">
        <f t="shared" si="1"/>
        <v>0.091</v>
      </c>
      <c r="Q53" s="184"/>
    </row>
    <row r="54" spans="1:17" ht="21" customHeight="1">
      <c r="A54" s="332"/>
      <c r="B54" s="399" t="s">
        <v>122</v>
      </c>
      <c r="C54" s="398"/>
      <c r="D54" s="155"/>
      <c r="E54" s="119"/>
      <c r="F54" s="407"/>
      <c r="G54" s="626"/>
      <c r="H54" s="631"/>
      <c r="I54" s="417"/>
      <c r="J54" s="417"/>
      <c r="K54" s="417"/>
      <c r="L54" s="418"/>
      <c r="M54" s="414"/>
      <c r="N54" s="417"/>
      <c r="O54" s="417"/>
      <c r="P54" s="417"/>
      <c r="Q54" s="184"/>
    </row>
    <row r="55" spans="1:17" ht="21" customHeight="1">
      <c r="A55" s="332">
        <v>36</v>
      </c>
      <c r="B55" s="397" t="s">
        <v>384</v>
      </c>
      <c r="C55" s="398">
        <v>4864827</v>
      </c>
      <c r="D55" s="155" t="s">
        <v>13</v>
      </c>
      <c r="E55" s="119" t="s">
        <v>361</v>
      </c>
      <c r="F55" s="407">
        <v>-666.666</v>
      </c>
      <c r="G55" s="448">
        <v>997697</v>
      </c>
      <c r="H55" s="449">
        <v>999443</v>
      </c>
      <c r="I55" s="417">
        <f>G55-H55</f>
        <v>-1746</v>
      </c>
      <c r="J55" s="417">
        <f t="shared" si="3"/>
        <v>1163998.8360000001</v>
      </c>
      <c r="K55" s="734">
        <f t="shared" si="0"/>
        <v>1.1639988360000002</v>
      </c>
      <c r="L55" s="448">
        <v>596</v>
      </c>
      <c r="M55" s="449">
        <v>597</v>
      </c>
      <c r="N55" s="417">
        <f>L55-M55</f>
        <v>-1</v>
      </c>
      <c r="O55" s="417">
        <f t="shared" si="5"/>
        <v>666.666</v>
      </c>
      <c r="P55" s="734">
        <f t="shared" si="1"/>
        <v>0.000666666</v>
      </c>
      <c r="Q55" s="590"/>
    </row>
    <row r="56" spans="1:17" ht="21" customHeight="1">
      <c r="A56" s="332">
        <v>37</v>
      </c>
      <c r="B56" s="397" t="s">
        <v>183</v>
      </c>
      <c r="C56" s="398">
        <v>4864828</v>
      </c>
      <c r="D56" s="155" t="s">
        <v>13</v>
      </c>
      <c r="E56" s="119" t="s">
        <v>361</v>
      </c>
      <c r="F56" s="407">
        <v>-666.666</v>
      </c>
      <c r="G56" s="448">
        <v>973592</v>
      </c>
      <c r="H56" s="449">
        <v>976937</v>
      </c>
      <c r="I56" s="417">
        <f>G56-H56</f>
        <v>-3345</v>
      </c>
      <c r="J56" s="417">
        <f t="shared" si="3"/>
        <v>2229997.77</v>
      </c>
      <c r="K56" s="734">
        <f t="shared" si="0"/>
        <v>2.22999777</v>
      </c>
      <c r="L56" s="448">
        <v>976462</v>
      </c>
      <c r="M56" s="449">
        <v>976467</v>
      </c>
      <c r="N56" s="417">
        <f>L56-M56</f>
        <v>-5</v>
      </c>
      <c r="O56" s="417">
        <f t="shared" si="5"/>
        <v>3333.3300000000004</v>
      </c>
      <c r="P56" s="734">
        <f t="shared" si="1"/>
        <v>0.0033333300000000002</v>
      </c>
      <c r="Q56" s="184"/>
    </row>
    <row r="57" spans="1:17" ht="22.5" customHeight="1">
      <c r="A57" s="332"/>
      <c r="B57" s="399" t="s">
        <v>387</v>
      </c>
      <c r="C57" s="398"/>
      <c r="D57" s="155"/>
      <c r="E57" s="119"/>
      <c r="F57" s="407"/>
      <c r="G57" s="626"/>
      <c r="H57" s="631"/>
      <c r="I57" s="417"/>
      <c r="J57" s="417"/>
      <c r="K57" s="417"/>
      <c r="L57" s="421"/>
      <c r="M57" s="414"/>
      <c r="N57" s="417"/>
      <c r="O57" s="417"/>
      <c r="P57" s="417"/>
      <c r="Q57" s="184"/>
    </row>
    <row r="58" spans="1:17" ht="21" customHeight="1">
      <c r="A58" s="332">
        <v>38</v>
      </c>
      <c r="B58" s="397" t="s">
        <v>384</v>
      </c>
      <c r="C58" s="398">
        <v>4865024</v>
      </c>
      <c r="D58" s="155" t="s">
        <v>13</v>
      </c>
      <c r="E58" s="119" t="s">
        <v>361</v>
      </c>
      <c r="F58" s="595">
        <v>-2000</v>
      </c>
      <c r="G58" s="448">
        <v>553</v>
      </c>
      <c r="H58" s="449">
        <v>521</v>
      </c>
      <c r="I58" s="417">
        <f>G58-H58</f>
        <v>32</v>
      </c>
      <c r="J58" s="417">
        <f t="shared" si="3"/>
        <v>-64000</v>
      </c>
      <c r="K58" s="417">
        <f t="shared" si="0"/>
        <v>-0.064</v>
      </c>
      <c r="L58" s="448">
        <v>1160</v>
      </c>
      <c r="M58" s="449">
        <v>1157</v>
      </c>
      <c r="N58" s="417">
        <f>L58-M58</f>
        <v>3</v>
      </c>
      <c r="O58" s="417">
        <f t="shared" si="5"/>
        <v>-6000</v>
      </c>
      <c r="P58" s="417">
        <f t="shared" si="1"/>
        <v>-0.006</v>
      </c>
      <c r="Q58" s="184"/>
    </row>
    <row r="59" spans="1:17" ht="21" customHeight="1">
      <c r="A59" s="332">
        <v>39</v>
      </c>
      <c r="B59" s="397" t="s">
        <v>183</v>
      </c>
      <c r="C59" s="398">
        <v>4864920</v>
      </c>
      <c r="D59" s="155" t="s">
        <v>13</v>
      </c>
      <c r="E59" s="119" t="s">
        <v>361</v>
      </c>
      <c r="F59" s="595">
        <v>-2000</v>
      </c>
      <c r="G59" s="448">
        <v>997334</v>
      </c>
      <c r="H59" s="449">
        <v>997294</v>
      </c>
      <c r="I59" s="417">
        <f>G59-H59</f>
        <v>40</v>
      </c>
      <c r="J59" s="417">
        <f t="shared" si="3"/>
        <v>-80000</v>
      </c>
      <c r="K59" s="417">
        <f t="shared" si="0"/>
        <v>-0.08</v>
      </c>
      <c r="L59" s="448">
        <v>414</v>
      </c>
      <c r="M59" s="449">
        <v>412</v>
      </c>
      <c r="N59" s="417">
        <f>L59-M59</f>
        <v>2</v>
      </c>
      <c r="O59" s="417">
        <f t="shared" si="5"/>
        <v>-4000</v>
      </c>
      <c r="P59" s="417">
        <f t="shared" si="1"/>
        <v>-0.004</v>
      </c>
      <c r="Q59" s="184"/>
    </row>
    <row r="60" spans="1:17" ht="21" customHeight="1">
      <c r="A60" s="332"/>
      <c r="B60" s="710" t="s">
        <v>393</v>
      </c>
      <c r="C60" s="398"/>
      <c r="D60" s="155"/>
      <c r="E60" s="119"/>
      <c r="F60" s="595"/>
      <c r="G60" s="448"/>
      <c r="H60" s="449"/>
      <c r="I60" s="417"/>
      <c r="J60" s="417"/>
      <c r="K60" s="417"/>
      <c r="L60" s="448"/>
      <c r="M60" s="449"/>
      <c r="N60" s="417"/>
      <c r="O60" s="417"/>
      <c r="P60" s="417"/>
      <c r="Q60" s="184"/>
    </row>
    <row r="61" spans="1:17" ht="21" customHeight="1">
      <c r="A61" s="332">
        <v>40</v>
      </c>
      <c r="B61" s="397" t="s">
        <v>384</v>
      </c>
      <c r="C61" s="398">
        <v>5128414</v>
      </c>
      <c r="D61" s="155" t="s">
        <v>13</v>
      </c>
      <c r="E61" s="119" t="s">
        <v>361</v>
      </c>
      <c r="F61" s="595">
        <v>-1000</v>
      </c>
      <c r="G61" s="448">
        <v>980291</v>
      </c>
      <c r="H61" s="449">
        <v>983549</v>
      </c>
      <c r="I61" s="417">
        <f>G61-H61</f>
        <v>-3258</v>
      </c>
      <c r="J61" s="417">
        <f t="shared" si="3"/>
        <v>3258000</v>
      </c>
      <c r="K61" s="417">
        <f t="shared" si="0"/>
        <v>3.258</v>
      </c>
      <c r="L61" s="448">
        <v>999915</v>
      </c>
      <c r="M61" s="449">
        <v>999915</v>
      </c>
      <c r="N61" s="417">
        <f>L61-M61</f>
        <v>0</v>
      </c>
      <c r="O61" s="417">
        <f t="shared" si="5"/>
        <v>0</v>
      </c>
      <c r="P61" s="417">
        <f t="shared" si="1"/>
        <v>0</v>
      </c>
      <c r="Q61" s="184"/>
    </row>
    <row r="62" spans="1:17" ht="21" customHeight="1">
      <c r="A62" s="332">
        <v>41</v>
      </c>
      <c r="B62" s="397" t="s">
        <v>183</v>
      </c>
      <c r="C62" s="398">
        <v>5128416</v>
      </c>
      <c r="D62" s="155" t="s">
        <v>13</v>
      </c>
      <c r="E62" s="119" t="s">
        <v>361</v>
      </c>
      <c r="F62" s="595">
        <v>-1000</v>
      </c>
      <c r="G62" s="448">
        <v>979682</v>
      </c>
      <c r="H62" s="449">
        <v>983564</v>
      </c>
      <c r="I62" s="417">
        <f>G62-H62</f>
        <v>-3882</v>
      </c>
      <c r="J62" s="417">
        <f t="shared" si="3"/>
        <v>3882000</v>
      </c>
      <c r="K62" s="417">
        <f t="shared" si="0"/>
        <v>3.882</v>
      </c>
      <c r="L62" s="448">
        <v>999997</v>
      </c>
      <c r="M62" s="449">
        <v>999997</v>
      </c>
      <c r="N62" s="417">
        <f>L62-M62</f>
        <v>0</v>
      </c>
      <c r="O62" s="417">
        <f t="shared" si="5"/>
        <v>0</v>
      </c>
      <c r="P62" s="417">
        <f t="shared" si="1"/>
        <v>0</v>
      </c>
      <c r="Q62" s="184"/>
    </row>
    <row r="63" spans="1:17" ht="21" customHeight="1">
      <c r="A63" s="332"/>
      <c r="B63" s="710" t="s">
        <v>402</v>
      </c>
      <c r="C63" s="398"/>
      <c r="D63" s="155"/>
      <c r="E63" s="119"/>
      <c r="F63" s="595"/>
      <c r="G63" s="448"/>
      <c r="H63" s="449"/>
      <c r="I63" s="417"/>
      <c r="J63" s="417"/>
      <c r="K63" s="417"/>
      <c r="L63" s="448"/>
      <c r="M63" s="449"/>
      <c r="N63" s="417"/>
      <c r="O63" s="417"/>
      <c r="P63" s="417"/>
      <c r="Q63" s="184"/>
    </row>
    <row r="64" spans="1:17" ht="21" customHeight="1">
      <c r="A64" s="332">
        <v>42</v>
      </c>
      <c r="B64" s="397" t="s">
        <v>403</v>
      </c>
      <c r="C64" s="398">
        <v>5100228</v>
      </c>
      <c r="D64" s="155" t="s">
        <v>13</v>
      </c>
      <c r="E64" s="119" t="s">
        <v>361</v>
      </c>
      <c r="F64" s="595">
        <v>800</v>
      </c>
      <c r="G64" s="448">
        <v>999577</v>
      </c>
      <c r="H64" s="449">
        <v>999463</v>
      </c>
      <c r="I64" s="417">
        <f>G64-H64</f>
        <v>114</v>
      </c>
      <c r="J64" s="417">
        <f t="shared" si="3"/>
        <v>91200</v>
      </c>
      <c r="K64" s="417">
        <f t="shared" si="0"/>
        <v>0.0912</v>
      </c>
      <c r="L64" s="448">
        <v>550</v>
      </c>
      <c r="M64" s="449">
        <v>465</v>
      </c>
      <c r="N64" s="417">
        <f>L64-M64</f>
        <v>85</v>
      </c>
      <c r="O64" s="417">
        <f t="shared" si="5"/>
        <v>68000</v>
      </c>
      <c r="P64" s="417">
        <f t="shared" si="1"/>
        <v>0.068</v>
      </c>
      <c r="Q64" s="184"/>
    </row>
    <row r="65" spans="1:17" ht="21" customHeight="1">
      <c r="A65" s="332">
        <v>43</v>
      </c>
      <c r="B65" s="490" t="s">
        <v>404</v>
      </c>
      <c r="C65" s="398">
        <v>5128441</v>
      </c>
      <c r="D65" s="155" t="s">
        <v>13</v>
      </c>
      <c r="E65" s="119" t="s">
        <v>361</v>
      </c>
      <c r="F65" s="595">
        <v>800</v>
      </c>
      <c r="G65" s="448">
        <v>3510</v>
      </c>
      <c r="H65" s="449">
        <v>3025</v>
      </c>
      <c r="I65" s="417">
        <f>G65-H65</f>
        <v>485</v>
      </c>
      <c r="J65" s="417">
        <f t="shared" si="3"/>
        <v>388000</v>
      </c>
      <c r="K65" s="417">
        <f t="shared" si="0"/>
        <v>0.388</v>
      </c>
      <c r="L65" s="448">
        <v>224</v>
      </c>
      <c r="M65" s="449">
        <v>224</v>
      </c>
      <c r="N65" s="417">
        <f>L65-M65</f>
        <v>0</v>
      </c>
      <c r="O65" s="417">
        <f t="shared" si="5"/>
        <v>0</v>
      </c>
      <c r="P65" s="417">
        <f t="shared" si="1"/>
        <v>0</v>
      </c>
      <c r="Q65" s="184"/>
    </row>
    <row r="66" spans="1:17" ht="21" customHeight="1">
      <c r="A66" s="332">
        <v>44</v>
      </c>
      <c r="B66" s="397" t="s">
        <v>377</v>
      </c>
      <c r="C66" s="398">
        <v>5128443</v>
      </c>
      <c r="D66" s="155" t="s">
        <v>13</v>
      </c>
      <c r="E66" s="119" t="s">
        <v>361</v>
      </c>
      <c r="F66" s="595">
        <v>800</v>
      </c>
      <c r="G66" s="448">
        <v>989928</v>
      </c>
      <c r="H66" s="449">
        <v>991057</v>
      </c>
      <c r="I66" s="417">
        <f>G66-H66</f>
        <v>-1129</v>
      </c>
      <c r="J66" s="417">
        <f t="shared" si="3"/>
        <v>-903200</v>
      </c>
      <c r="K66" s="417">
        <f t="shared" si="0"/>
        <v>-0.9032</v>
      </c>
      <c r="L66" s="448">
        <v>999896</v>
      </c>
      <c r="M66" s="449">
        <v>999903</v>
      </c>
      <c r="N66" s="417">
        <f>L66-M66</f>
        <v>-7</v>
      </c>
      <c r="O66" s="417">
        <f t="shared" si="5"/>
        <v>-5600</v>
      </c>
      <c r="P66" s="417">
        <f t="shared" si="1"/>
        <v>-0.0056</v>
      </c>
      <c r="Q66" s="184"/>
    </row>
    <row r="67" spans="1:17" ht="21" customHeight="1">
      <c r="A67" s="332">
        <v>45</v>
      </c>
      <c r="B67" s="397" t="s">
        <v>407</v>
      </c>
      <c r="C67" s="398">
        <v>5128407</v>
      </c>
      <c r="D67" s="155" t="s">
        <v>13</v>
      </c>
      <c r="E67" s="119" t="s">
        <v>361</v>
      </c>
      <c r="F67" s="595">
        <v>-2000</v>
      </c>
      <c r="G67" s="448">
        <v>999564</v>
      </c>
      <c r="H67" s="449">
        <v>999898</v>
      </c>
      <c r="I67" s="417">
        <f>G67-H67</f>
        <v>-334</v>
      </c>
      <c r="J67" s="417">
        <f t="shared" si="3"/>
        <v>668000</v>
      </c>
      <c r="K67" s="417">
        <f t="shared" si="0"/>
        <v>0.668</v>
      </c>
      <c r="L67" s="448">
        <v>999998</v>
      </c>
      <c r="M67" s="449">
        <v>1000000</v>
      </c>
      <c r="N67" s="417">
        <f>L67-M67</f>
        <v>-2</v>
      </c>
      <c r="O67" s="417">
        <f t="shared" si="5"/>
        <v>4000</v>
      </c>
      <c r="P67" s="417">
        <f t="shared" si="1"/>
        <v>0.004</v>
      </c>
      <c r="Q67" s="184" t="s">
        <v>414</v>
      </c>
    </row>
    <row r="68" spans="1:17" ht="21" customHeight="1">
      <c r="A68" s="332"/>
      <c r="B68" s="362" t="s">
        <v>108</v>
      </c>
      <c r="C68" s="398"/>
      <c r="D68" s="106"/>
      <c r="E68" s="106"/>
      <c r="F68" s="407"/>
      <c r="G68" s="626"/>
      <c r="H68" s="625"/>
      <c r="I68" s="417"/>
      <c r="J68" s="417"/>
      <c r="K68" s="417"/>
      <c r="L68" s="418"/>
      <c r="M68" s="417"/>
      <c r="N68" s="417"/>
      <c r="O68" s="417"/>
      <c r="P68" s="417"/>
      <c r="Q68" s="184"/>
    </row>
    <row r="69" spans="1:17" ht="21" customHeight="1">
      <c r="A69" s="332">
        <v>46</v>
      </c>
      <c r="B69" s="397" t="s">
        <v>119</v>
      </c>
      <c r="C69" s="398">
        <v>4864951</v>
      </c>
      <c r="D69" s="155" t="s">
        <v>13</v>
      </c>
      <c r="E69" s="119" t="s">
        <v>361</v>
      </c>
      <c r="F69" s="409">
        <v>1000</v>
      </c>
      <c r="G69" s="448">
        <v>996874</v>
      </c>
      <c r="H69" s="449">
        <v>997432</v>
      </c>
      <c r="I69" s="417">
        <f t="shared" si="2"/>
        <v>-558</v>
      </c>
      <c r="J69" s="417">
        <f t="shared" si="3"/>
        <v>-558000</v>
      </c>
      <c r="K69" s="417">
        <f t="shared" si="0"/>
        <v>-0.558</v>
      </c>
      <c r="L69" s="448">
        <v>38056</v>
      </c>
      <c r="M69" s="449">
        <v>38056</v>
      </c>
      <c r="N69" s="417">
        <f t="shared" si="4"/>
        <v>0</v>
      </c>
      <c r="O69" s="417">
        <f t="shared" si="5"/>
        <v>0</v>
      </c>
      <c r="P69" s="417">
        <f t="shared" si="1"/>
        <v>0</v>
      </c>
      <c r="Q69" s="184"/>
    </row>
    <row r="70" spans="1:17" ht="21" customHeight="1">
      <c r="A70" s="332">
        <v>47</v>
      </c>
      <c r="B70" s="397" t="s">
        <v>120</v>
      </c>
      <c r="C70" s="398">
        <v>4902501</v>
      </c>
      <c r="D70" s="155" t="s">
        <v>13</v>
      </c>
      <c r="E70" s="119" t="s">
        <v>361</v>
      </c>
      <c r="F70" s="409">
        <v>1333.33</v>
      </c>
      <c r="G70" s="448">
        <v>996863</v>
      </c>
      <c r="H70" s="449">
        <v>997353</v>
      </c>
      <c r="I70" s="414">
        <f t="shared" si="2"/>
        <v>-490</v>
      </c>
      <c r="J70" s="414">
        <f t="shared" si="3"/>
        <v>-653331.7</v>
      </c>
      <c r="K70" s="735">
        <f t="shared" si="0"/>
        <v>-0.6533317</v>
      </c>
      <c r="L70" s="448">
        <v>491</v>
      </c>
      <c r="M70" s="449">
        <v>491</v>
      </c>
      <c r="N70" s="417">
        <f t="shared" si="4"/>
        <v>0</v>
      </c>
      <c r="O70" s="417">
        <f t="shared" si="5"/>
        <v>0</v>
      </c>
      <c r="P70" s="417">
        <f t="shared" si="1"/>
        <v>0</v>
      </c>
      <c r="Q70" s="184"/>
    </row>
    <row r="71" spans="1:17" ht="21" customHeight="1">
      <c r="A71" s="332"/>
      <c r="B71" s="399" t="s">
        <v>182</v>
      </c>
      <c r="C71" s="398"/>
      <c r="D71" s="155"/>
      <c r="E71" s="155"/>
      <c r="F71" s="409"/>
      <c r="G71" s="626"/>
      <c r="H71" s="625"/>
      <c r="I71" s="417"/>
      <c r="J71" s="417"/>
      <c r="K71" s="417"/>
      <c r="L71" s="418"/>
      <c r="M71" s="417"/>
      <c r="N71" s="417"/>
      <c r="O71" s="417"/>
      <c r="P71" s="417"/>
      <c r="Q71" s="184"/>
    </row>
    <row r="72" spans="1:17" ht="21" customHeight="1">
      <c r="A72" s="332">
        <v>48</v>
      </c>
      <c r="B72" s="397" t="s">
        <v>39</v>
      </c>
      <c r="C72" s="398">
        <v>4864990</v>
      </c>
      <c r="D72" s="155" t="s">
        <v>13</v>
      </c>
      <c r="E72" s="119" t="s">
        <v>361</v>
      </c>
      <c r="F72" s="409">
        <v>-1000</v>
      </c>
      <c r="G72" s="448">
        <v>3603</v>
      </c>
      <c r="H72" s="449">
        <v>4578</v>
      </c>
      <c r="I72" s="417">
        <f t="shared" si="2"/>
        <v>-975</v>
      </c>
      <c r="J72" s="417">
        <f t="shared" si="3"/>
        <v>975000</v>
      </c>
      <c r="K72" s="417">
        <f t="shared" si="0"/>
        <v>0.975</v>
      </c>
      <c r="L72" s="448">
        <v>981965</v>
      </c>
      <c r="M72" s="449">
        <v>981976</v>
      </c>
      <c r="N72" s="417">
        <f t="shared" si="4"/>
        <v>-11</v>
      </c>
      <c r="O72" s="417">
        <f t="shared" si="5"/>
        <v>11000</v>
      </c>
      <c r="P72" s="417">
        <f t="shared" si="1"/>
        <v>0.011</v>
      </c>
      <c r="Q72" s="184"/>
    </row>
    <row r="73" spans="1:17" ht="21" customHeight="1">
      <c r="A73" s="332">
        <v>49</v>
      </c>
      <c r="B73" s="397" t="s">
        <v>183</v>
      </c>
      <c r="C73" s="398">
        <v>4864991</v>
      </c>
      <c r="D73" s="155" t="s">
        <v>13</v>
      </c>
      <c r="E73" s="119" t="s">
        <v>361</v>
      </c>
      <c r="F73" s="409">
        <v>-1000</v>
      </c>
      <c r="G73" s="448">
        <v>999108</v>
      </c>
      <c r="H73" s="449">
        <v>999374</v>
      </c>
      <c r="I73" s="417">
        <f t="shared" si="2"/>
        <v>-266</v>
      </c>
      <c r="J73" s="417">
        <f t="shared" si="3"/>
        <v>266000</v>
      </c>
      <c r="K73" s="417">
        <f t="shared" si="0"/>
        <v>0.266</v>
      </c>
      <c r="L73" s="448">
        <v>989719</v>
      </c>
      <c r="M73" s="449">
        <v>989768</v>
      </c>
      <c r="N73" s="417">
        <f t="shared" si="4"/>
        <v>-49</v>
      </c>
      <c r="O73" s="417">
        <f t="shared" si="5"/>
        <v>49000</v>
      </c>
      <c r="P73" s="417">
        <f t="shared" si="1"/>
        <v>0.049</v>
      </c>
      <c r="Q73" s="184"/>
    </row>
    <row r="74" spans="1:17" ht="21" customHeight="1">
      <c r="A74" s="332"/>
      <c r="B74" s="404" t="s">
        <v>29</v>
      </c>
      <c r="C74" s="365"/>
      <c r="D74" s="66"/>
      <c r="E74" s="66"/>
      <c r="F74" s="409"/>
      <c r="G74" s="626"/>
      <c r="H74" s="625"/>
      <c r="I74" s="417"/>
      <c r="J74" s="417"/>
      <c r="K74" s="417"/>
      <c r="L74" s="418"/>
      <c r="M74" s="417"/>
      <c r="N74" s="417"/>
      <c r="O74" s="417"/>
      <c r="P74" s="417"/>
      <c r="Q74" s="184"/>
    </row>
    <row r="75" spans="1:17" ht="21" customHeight="1">
      <c r="A75" s="332">
        <v>50</v>
      </c>
      <c r="B75" s="110" t="s">
        <v>84</v>
      </c>
      <c r="C75" s="365">
        <v>4865092</v>
      </c>
      <c r="D75" s="66" t="s">
        <v>13</v>
      </c>
      <c r="E75" s="119" t="s">
        <v>361</v>
      </c>
      <c r="F75" s="409">
        <v>100</v>
      </c>
      <c r="G75" s="448">
        <v>6700</v>
      </c>
      <c r="H75" s="449">
        <v>6548</v>
      </c>
      <c r="I75" s="417">
        <f t="shared" si="2"/>
        <v>152</v>
      </c>
      <c r="J75" s="417">
        <f t="shared" si="3"/>
        <v>15200</v>
      </c>
      <c r="K75" s="417">
        <f t="shared" si="0"/>
        <v>0.0152</v>
      </c>
      <c r="L75" s="448">
        <v>9835</v>
      </c>
      <c r="M75" s="449">
        <v>9442</v>
      </c>
      <c r="N75" s="417">
        <f t="shared" si="4"/>
        <v>393</v>
      </c>
      <c r="O75" s="417">
        <f t="shared" si="5"/>
        <v>39300</v>
      </c>
      <c r="P75" s="417">
        <f t="shared" si="1"/>
        <v>0.0393</v>
      </c>
      <c r="Q75" s="184"/>
    </row>
    <row r="76" spans="1:17" ht="21" customHeight="1">
      <c r="A76" s="332"/>
      <c r="B76" s="399" t="s">
        <v>50</v>
      </c>
      <c r="C76" s="398"/>
      <c r="D76" s="155"/>
      <c r="E76" s="155"/>
      <c r="F76" s="409"/>
      <c r="G76" s="626"/>
      <c r="H76" s="625"/>
      <c r="I76" s="417"/>
      <c r="J76" s="417"/>
      <c r="K76" s="417"/>
      <c r="L76" s="418"/>
      <c r="M76" s="417"/>
      <c r="N76" s="417"/>
      <c r="O76" s="417"/>
      <c r="P76" s="417"/>
      <c r="Q76" s="184"/>
    </row>
    <row r="77" spans="1:17" ht="21" customHeight="1">
      <c r="A77" s="332">
        <v>51</v>
      </c>
      <c r="B77" s="397" t="s">
        <v>362</v>
      </c>
      <c r="C77" s="398">
        <v>4864792</v>
      </c>
      <c r="D77" s="155" t="s">
        <v>13</v>
      </c>
      <c r="E77" s="119" t="s">
        <v>361</v>
      </c>
      <c r="F77" s="409">
        <v>100</v>
      </c>
      <c r="G77" s="448">
        <v>38176</v>
      </c>
      <c r="H77" s="449">
        <v>38246</v>
      </c>
      <c r="I77" s="417">
        <f t="shared" si="2"/>
        <v>-70</v>
      </c>
      <c r="J77" s="417">
        <f t="shared" si="3"/>
        <v>-7000</v>
      </c>
      <c r="K77" s="417">
        <f t="shared" si="0"/>
        <v>-0.007</v>
      </c>
      <c r="L77" s="448">
        <v>147101</v>
      </c>
      <c r="M77" s="449">
        <v>147056</v>
      </c>
      <c r="N77" s="417">
        <f t="shared" si="4"/>
        <v>45</v>
      </c>
      <c r="O77" s="417">
        <f t="shared" si="5"/>
        <v>4500</v>
      </c>
      <c r="P77" s="417">
        <f t="shared" si="1"/>
        <v>0.0045</v>
      </c>
      <c r="Q77" s="184"/>
    </row>
    <row r="78" spans="1:17" ht="21" customHeight="1">
      <c r="A78" s="405"/>
      <c r="B78" s="404" t="s">
        <v>323</v>
      </c>
      <c r="C78" s="398"/>
      <c r="D78" s="155"/>
      <c r="E78" s="155"/>
      <c r="F78" s="409"/>
      <c r="G78" s="626"/>
      <c r="H78" s="625"/>
      <c r="I78" s="417"/>
      <c r="J78" s="417"/>
      <c r="K78" s="417"/>
      <c r="L78" s="418"/>
      <c r="M78" s="417"/>
      <c r="N78" s="417"/>
      <c r="O78" s="417"/>
      <c r="P78" s="417"/>
      <c r="Q78" s="184"/>
    </row>
    <row r="79" spans="1:17" ht="21" customHeight="1">
      <c r="A79" s="332">
        <v>52</v>
      </c>
      <c r="B79" s="546" t="s">
        <v>365</v>
      </c>
      <c r="C79" s="398">
        <v>4865170</v>
      </c>
      <c r="D79" s="119" t="s">
        <v>13</v>
      </c>
      <c r="E79" s="119" t="s">
        <v>361</v>
      </c>
      <c r="F79" s="409">
        <v>1000</v>
      </c>
      <c r="G79" s="448">
        <v>0</v>
      </c>
      <c r="H79" s="449">
        <v>0</v>
      </c>
      <c r="I79" s="417">
        <f t="shared" si="2"/>
        <v>0</v>
      </c>
      <c r="J79" s="417">
        <f t="shared" si="3"/>
        <v>0</v>
      </c>
      <c r="K79" s="417">
        <f t="shared" si="0"/>
        <v>0</v>
      </c>
      <c r="L79" s="448">
        <v>999972</v>
      </c>
      <c r="M79" s="449">
        <v>999972</v>
      </c>
      <c r="N79" s="417">
        <f t="shared" si="4"/>
        <v>0</v>
      </c>
      <c r="O79" s="417">
        <f t="shared" si="5"/>
        <v>0</v>
      </c>
      <c r="P79" s="417">
        <f t="shared" si="1"/>
        <v>0</v>
      </c>
      <c r="Q79" s="184"/>
    </row>
    <row r="80" spans="1:17" ht="21" customHeight="1">
      <c r="A80" s="332"/>
      <c r="B80" s="404" t="s">
        <v>38</v>
      </c>
      <c r="C80" s="442"/>
      <c r="D80" s="471"/>
      <c r="E80" s="431"/>
      <c r="F80" s="442"/>
      <c r="G80" s="624"/>
      <c r="H80" s="625"/>
      <c r="I80" s="449"/>
      <c r="J80" s="449"/>
      <c r="K80" s="450"/>
      <c r="L80" s="448"/>
      <c r="M80" s="449"/>
      <c r="N80" s="449"/>
      <c r="O80" s="449"/>
      <c r="P80" s="450"/>
      <c r="Q80" s="184"/>
    </row>
    <row r="81" spans="1:17" ht="21" customHeight="1">
      <c r="A81" s="332">
        <v>53</v>
      </c>
      <c r="B81" s="546" t="s">
        <v>377</v>
      </c>
      <c r="C81" s="442">
        <v>4864961</v>
      </c>
      <c r="D81" s="470" t="s">
        <v>13</v>
      </c>
      <c r="E81" s="431" t="s">
        <v>361</v>
      </c>
      <c r="F81" s="442">
        <v>1000</v>
      </c>
      <c r="G81" s="448">
        <v>973711</v>
      </c>
      <c r="H81" s="449">
        <v>974433</v>
      </c>
      <c r="I81" s="449">
        <f>G81-H81</f>
        <v>-722</v>
      </c>
      <c r="J81" s="449">
        <f>$F81*I81</f>
        <v>-722000</v>
      </c>
      <c r="K81" s="450">
        <f>J81/1000000</f>
        <v>-0.722</v>
      </c>
      <c r="L81" s="448">
        <v>992679</v>
      </c>
      <c r="M81" s="449">
        <v>992679</v>
      </c>
      <c r="N81" s="449">
        <f>L81-M81</f>
        <v>0</v>
      </c>
      <c r="O81" s="449">
        <f>$F81*N81</f>
        <v>0</v>
      </c>
      <c r="P81" s="450">
        <f>O81/1000000</f>
        <v>0</v>
      </c>
      <c r="Q81" s="184"/>
    </row>
    <row r="82" spans="1:17" ht="21" customHeight="1">
      <c r="A82" s="332"/>
      <c r="B82" s="404" t="s">
        <v>195</v>
      </c>
      <c r="C82" s="442"/>
      <c r="D82" s="470"/>
      <c r="E82" s="431"/>
      <c r="F82" s="442"/>
      <c r="G82" s="632"/>
      <c r="H82" s="631"/>
      <c r="I82" s="449"/>
      <c r="J82" s="449"/>
      <c r="K82" s="449"/>
      <c r="L82" s="451"/>
      <c r="M82" s="452"/>
      <c r="N82" s="449"/>
      <c r="O82" s="449"/>
      <c r="P82" s="449"/>
      <c r="Q82" s="184"/>
    </row>
    <row r="83" spans="1:17" ht="21" customHeight="1">
      <c r="A83" s="332">
        <v>54</v>
      </c>
      <c r="B83" s="397" t="s">
        <v>379</v>
      </c>
      <c r="C83" s="442">
        <v>4902586</v>
      </c>
      <c r="D83" s="470" t="s">
        <v>13</v>
      </c>
      <c r="E83" s="431" t="s">
        <v>361</v>
      </c>
      <c r="F83" s="442">
        <v>100</v>
      </c>
      <c r="G83" s="448">
        <v>1428</v>
      </c>
      <c r="H83" s="449">
        <v>1449</v>
      </c>
      <c r="I83" s="449">
        <f>G83-H83</f>
        <v>-21</v>
      </c>
      <c r="J83" s="449">
        <f>$F83*I83</f>
        <v>-2100</v>
      </c>
      <c r="K83" s="450">
        <f>J83/1000000</f>
        <v>-0.0021</v>
      </c>
      <c r="L83" s="448">
        <v>5353</v>
      </c>
      <c r="M83" s="449">
        <v>5351</v>
      </c>
      <c r="N83" s="449">
        <f>L83-M83</f>
        <v>2</v>
      </c>
      <c r="O83" s="449">
        <f>$F83*N83</f>
        <v>200</v>
      </c>
      <c r="P83" s="450">
        <f>O83/1000000</f>
        <v>0.0002</v>
      </c>
      <c r="Q83" s="184"/>
    </row>
    <row r="84" spans="1:17" ht="21" customHeight="1">
      <c r="A84" s="332">
        <v>55</v>
      </c>
      <c r="B84" s="397" t="s">
        <v>380</v>
      </c>
      <c r="C84" s="442">
        <v>4902587</v>
      </c>
      <c r="D84" s="470" t="s">
        <v>13</v>
      </c>
      <c r="E84" s="431" t="s">
        <v>361</v>
      </c>
      <c r="F84" s="442">
        <v>100</v>
      </c>
      <c r="G84" s="448">
        <v>8202</v>
      </c>
      <c r="H84" s="449">
        <v>8030</v>
      </c>
      <c r="I84" s="449">
        <f>G84-H84</f>
        <v>172</v>
      </c>
      <c r="J84" s="449">
        <f>$F84*I84</f>
        <v>17200</v>
      </c>
      <c r="K84" s="450">
        <f>J84/1000000</f>
        <v>0.0172</v>
      </c>
      <c r="L84" s="448">
        <v>12641</v>
      </c>
      <c r="M84" s="449">
        <v>12632</v>
      </c>
      <c r="N84" s="449">
        <f>L84-M84</f>
        <v>9</v>
      </c>
      <c r="O84" s="449">
        <f>$F84*N84</f>
        <v>900</v>
      </c>
      <c r="P84" s="450">
        <f>O84/1000000</f>
        <v>0.0009</v>
      </c>
      <c r="Q84" s="184"/>
    </row>
    <row r="85" spans="1:17" ht="21" customHeight="1" thickBot="1">
      <c r="A85" s="120"/>
      <c r="B85" s="322"/>
      <c r="C85" s="239"/>
      <c r="D85" s="320"/>
      <c r="E85" s="320"/>
      <c r="F85" s="410"/>
      <c r="G85" s="429"/>
      <c r="H85" s="426"/>
      <c r="I85" s="427"/>
      <c r="J85" s="427"/>
      <c r="K85" s="427"/>
      <c r="L85" s="430"/>
      <c r="M85" s="427"/>
      <c r="N85" s="427"/>
      <c r="O85" s="427"/>
      <c r="P85" s="427"/>
      <c r="Q85" s="185"/>
    </row>
    <row r="86" spans="3:16" ht="17.25" thickTop="1">
      <c r="C86" s="95"/>
      <c r="D86" s="95"/>
      <c r="E86" s="95"/>
      <c r="F86" s="411"/>
      <c r="L86" s="19"/>
      <c r="M86" s="19"/>
      <c r="N86" s="19"/>
      <c r="O86" s="19"/>
      <c r="P86" s="19"/>
    </row>
    <row r="87" spans="1:16" ht="28.5" customHeight="1">
      <c r="A87" s="233" t="s">
        <v>327</v>
      </c>
      <c r="C87" s="69"/>
      <c r="D87" s="95"/>
      <c r="E87" s="95"/>
      <c r="F87" s="411"/>
      <c r="K87" s="238">
        <f>SUM(K8:K85)</f>
        <v>16.794665246000008</v>
      </c>
      <c r="L87" s="96"/>
      <c r="M87" s="96"/>
      <c r="N87" s="96"/>
      <c r="O87" s="96"/>
      <c r="P87" s="238">
        <f>SUM(P8:P85)</f>
        <v>16.260734126000003</v>
      </c>
    </row>
    <row r="88" spans="3:16" ht="16.5">
      <c r="C88" s="95"/>
      <c r="D88" s="95"/>
      <c r="E88" s="95"/>
      <c r="F88" s="411"/>
      <c r="L88" s="19"/>
      <c r="M88" s="19"/>
      <c r="N88" s="19"/>
      <c r="O88" s="19"/>
      <c r="P88" s="19"/>
    </row>
    <row r="89" spans="1:17" ht="24" thickBot="1">
      <c r="A89" s="537" t="s">
        <v>203</v>
      </c>
      <c r="C89" s="95"/>
      <c r="D89" s="95"/>
      <c r="E89" s="95"/>
      <c r="F89" s="411"/>
      <c r="G89" s="21"/>
      <c r="H89" s="21"/>
      <c r="I89" s="58" t="s">
        <v>8</v>
      </c>
      <c r="J89" s="21"/>
      <c r="K89" s="21"/>
      <c r="L89" s="23"/>
      <c r="M89" s="23"/>
      <c r="N89" s="58" t="s">
        <v>7</v>
      </c>
      <c r="O89" s="23"/>
      <c r="P89" s="23"/>
      <c r="Q89" s="547" t="str">
        <f>NDPL!$Q$1</f>
        <v>APRIL-2012</v>
      </c>
    </row>
    <row r="90" spans="1:17" ht="39.75" thickBot="1" thickTop="1">
      <c r="A90" s="43" t="s">
        <v>9</v>
      </c>
      <c r="B90" s="40" t="s">
        <v>10</v>
      </c>
      <c r="C90" s="41" t="s">
        <v>1</v>
      </c>
      <c r="D90" s="41" t="s">
        <v>2</v>
      </c>
      <c r="E90" s="41" t="s">
        <v>3</v>
      </c>
      <c r="F90" s="412" t="s">
        <v>11</v>
      </c>
      <c r="G90" s="43" t="str">
        <f>NDPL!G5</f>
        <v>FINAL READING 01/05/12</v>
      </c>
      <c r="H90" s="41" t="str">
        <f>NDPL!H5</f>
        <v>INTIAL READING 01/04/12</v>
      </c>
      <c r="I90" s="41" t="s">
        <v>4</v>
      </c>
      <c r="J90" s="41" t="s">
        <v>5</v>
      </c>
      <c r="K90" s="41" t="s">
        <v>6</v>
      </c>
      <c r="L90" s="43" t="str">
        <f>NDPL!G5</f>
        <v>FINAL READING 01/05/12</v>
      </c>
      <c r="M90" s="41" t="str">
        <f>NDPL!H5</f>
        <v>INTIAL READING 01/04/12</v>
      </c>
      <c r="N90" s="41" t="s">
        <v>4</v>
      </c>
      <c r="O90" s="41" t="s">
        <v>5</v>
      </c>
      <c r="P90" s="41" t="s">
        <v>6</v>
      </c>
      <c r="Q90" s="42" t="s">
        <v>324</v>
      </c>
    </row>
    <row r="91" spans="3:16" ht="18" thickBot="1" thickTop="1">
      <c r="C91" s="95"/>
      <c r="D91" s="95"/>
      <c r="E91" s="95"/>
      <c r="F91" s="411"/>
      <c r="L91" s="19"/>
      <c r="M91" s="19"/>
      <c r="N91" s="19"/>
      <c r="O91" s="19"/>
      <c r="P91" s="19"/>
    </row>
    <row r="92" spans="1:17" ht="18" customHeight="1" thickTop="1">
      <c r="A92" s="480"/>
      <c r="B92" s="481" t="s">
        <v>184</v>
      </c>
      <c r="C92" s="422"/>
      <c r="D92" s="116"/>
      <c r="E92" s="116"/>
      <c r="F92" s="413"/>
      <c r="G92" s="65"/>
      <c r="H92" s="27"/>
      <c r="I92" s="27"/>
      <c r="J92" s="27"/>
      <c r="K92" s="37"/>
      <c r="L92" s="105"/>
      <c r="M92" s="28"/>
      <c r="N92" s="28"/>
      <c r="O92" s="28"/>
      <c r="P92" s="29"/>
      <c r="Q92" s="183"/>
    </row>
    <row r="93" spans="1:17" ht="18">
      <c r="A93" s="421">
        <v>1</v>
      </c>
      <c r="B93" s="482" t="s">
        <v>185</v>
      </c>
      <c r="C93" s="442">
        <v>4865143</v>
      </c>
      <c r="D93" s="155" t="s">
        <v>13</v>
      </c>
      <c r="E93" s="119" t="s">
        <v>361</v>
      </c>
      <c r="F93" s="414">
        <v>-100</v>
      </c>
      <c r="G93" s="448">
        <v>3059</v>
      </c>
      <c r="H93" s="449">
        <v>1891</v>
      </c>
      <c r="I93" s="387">
        <f>G93-H93</f>
        <v>1168</v>
      </c>
      <c r="J93" s="387">
        <f>$F93*I93</f>
        <v>-116800</v>
      </c>
      <c r="K93" s="387">
        <f aca="true" t="shared" si="6" ref="K93:K140">J93/1000000</f>
        <v>-0.1168</v>
      </c>
      <c r="L93" s="448">
        <v>858411</v>
      </c>
      <c r="M93" s="449">
        <v>857955</v>
      </c>
      <c r="N93" s="387">
        <f>L93-M93</f>
        <v>456</v>
      </c>
      <c r="O93" s="387">
        <f>$F93*N93</f>
        <v>-45600</v>
      </c>
      <c r="P93" s="387">
        <f aca="true" t="shared" si="7" ref="P93:P140">O93/1000000</f>
        <v>-0.0456</v>
      </c>
      <c r="Q93" s="589"/>
    </row>
    <row r="94" spans="1:17" ht="18" customHeight="1">
      <c r="A94" s="421"/>
      <c r="B94" s="483" t="s">
        <v>44</v>
      </c>
      <c r="C94" s="442"/>
      <c r="D94" s="155"/>
      <c r="E94" s="155"/>
      <c r="F94" s="414"/>
      <c r="G94" s="626"/>
      <c r="H94" s="625"/>
      <c r="I94" s="387"/>
      <c r="J94" s="387"/>
      <c r="K94" s="387"/>
      <c r="L94" s="338"/>
      <c r="M94" s="387"/>
      <c r="N94" s="387"/>
      <c r="O94" s="387"/>
      <c r="P94" s="387"/>
      <c r="Q94" s="406"/>
    </row>
    <row r="95" spans="1:17" ht="18" customHeight="1">
      <c r="A95" s="421"/>
      <c r="B95" s="483" t="s">
        <v>122</v>
      </c>
      <c r="C95" s="442"/>
      <c r="D95" s="155"/>
      <c r="E95" s="155"/>
      <c r="F95" s="414"/>
      <c r="G95" s="626"/>
      <c r="H95" s="625"/>
      <c r="I95" s="387"/>
      <c r="J95" s="387"/>
      <c r="K95" s="387"/>
      <c r="L95" s="338"/>
      <c r="M95" s="387"/>
      <c r="N95" s="387"/>
      <c r="O95" s="387"/>
      <c r="P95" s="387"/>
      <c r="Q95" s="406"/>
    </row>
    <row r="96" spans="1:17" ht="18" customHeight="1">
      <c r="A96" s="421">
        <v>2</v>
      </c>
      <c r="B96" s="482" t="s">
        <v>123</v>
      </c>
      <c r="C96" s="442">
        <v>4865134</v>
      </c>
      <c r="D96" s="155" t="s">
        <v>13</v>
      </c>
      <c r="E96" s="119" t="s">
        <v>361</v>
      </c>
      <c r="F96" s="414">
        <v>-100</v>
      </c>
      <c r="G96" s="448">
        <v>95417</v>
      </c>
      <c r="H96" s="449">
        <v>91786</v>
      </c>
      <c r="I96" s="387">
        <f aca="true" t="shared" si="8" ref="I96:I140">G96-H96</f>
        <v>3631</v>
      </c>
      <c r="J96" s="387">
        <f aca="true" t="shared" si="9" ref="J96:J140">$F96*I96</f>
        <v>-363100</v>
      </c>
      <c r="K96" s="387">
        <f t="shared" si="6"/>
        <v>-0.3631</v>
      </c>
      <c r="L96" s="448">
        <v>1707</v>
      </c>
      <c r="M96" s="449">
        <v>1707</v>
      </c>
      <c r="N96" s="387">
        <f aca="true" t="shared" si="10" ref="N96:N140">L96-M96</f>
        <v>0</v>
      </c>
      <c r="O96" s="387">
        <f aca="true" t="shared" si="11" ref="O96:O140">$F96*N96</f>
        <v>0</v>
      </c>
      <c r="P96" s="387">
        <f t="shared" si="7"/>
        <v>0</v>
      </c>
      <c r="Q96" s="406"/>
    </row>
    <row r="97" spans="1:17" ht="18" customHeight="1">
      <c r="A97" s="421">
        <v>3</v>
      </c>
      <c r="B97" s="419" t="s">
        <v>124</v>
      </c>
      <c r="C97" s="442">
        <v>4865135</v>
      </c>
      <c r="D97" s="106" t="s">
        <v>13</v>
      </c>
      <c r="E97" s="119" t="s">
        <v>361</v>
      </c>
      <c r="F97" s="414">
        <v>-100</v>
      </c>
      <c r="G97" s="448">
        <v>61920</v>
      </c>
      <c r="H97" s="449">
        <v>59899</v>
      </c>
      <c r="I97" s="387">
        <f t="shared" si="8"/>
        <v>2021</v>
      </c>
      <c r="J97" s="387">
        <f t="shared" si="9"/>
        <v>-202100</v>
      </c>
      <c r="K97" s="387">
        <f t="shared" si="6"/>
        <v>-0.2021</v>
      </c>
      <c r="L97" s="448">
        <v>999577</v>
      </c>
      <c r="M97" s="449">
        <v>999577</v>
      </c>
      <c r="N97" s="387">
        <f t="shared" si="10"/>
        <v>0</v>
      </c>
      <c r="O97" s="387">
        <f t="shared" si="11"/>
        <v>0</v>
      </c>
      <c r="P97" s="387">
        <f t="shared" si="7"/>
        <v>0</v>
      </c>
      <c r="Q97" s="406"/>
    </row>
    <row r="98" spans="1:17" ht="18" customHeight="1">
      <c r="A98" s="421">
        <v>4</v>
      </c>
      <c r="B98" s="482" t="s">
        <v>186</v>
      </c>
      <c r="C98" s="442">
        <v>4864804</v>
      </c>
      <c r="D98" s="155" t="s">
        <v>13</v>
      </c>
      <c r="E98" s="119" t="s">
        <v>361</v>
      </c>
      <c r="F98" s="414">
        <v>-100</v>
      </c>
      <c r="G98" s="448">
        <v>999282</v>
      </c>
      <c r="H98" s="449">
        <v>999373</v>
      </c>
      <c r="I98" s="387">
        <f t="shared" si="8"/>
        <v>-91</v>
      </c>
      <c r="J98" s="387">
        <f t="shared" si="9"/>
        <v>9100</v>
      </c>
      <c r="K98" s="387">
        <f t="shared" si="6"/>
        <v>0.0091</v>
      </c>
      <c r="L98" s="448">
        <v>999973</v>
      </c>
      <c r="M98" s="449">
        <v>999973</v>
      </c>
      <c r="N98" s="387">
        <f t="shared" si="10"/>
        <v>0</v>
      </c>
      <c r="O98" s="387">
        <f t="shared" si="11"/>
        <v>0</v>
      </c>
      <c r="P98" s="387">
        <f t="shared" si="7"/>
        <v>0</v>
      </c>
      <c r="Q98" s="406"/>
    </row>
    <row r="99" spans="1:17" ht="18" customHeight="1">
      <c r="A99" s="421">
        <v>5</v>
      </c>
      <c r="B99" s="482" t="s">
        <v>187</v>
      </c>
      <c r="C99" s="442">
        <v>4865163</v>
      </c>
      <c r="D99" s="155" t="s">
        <v>13</v>
      </c>
      <c r="E99" s="119" t="s">
        <v>361</v>
      </c>
      <c r="F99" s="414">
        <v>-100</v>
      </c>
      <c r="G99" s="448">
        <v>999207</v>
      </c>
      <c r="H99" s="449">
        <v>999264</v>
      </c>
      <c r="I99" s="387">
        <f t="shared" si="8"/>
        <v>-57</v>
      </c>
      <c r="J99" s="387">
        <f t="shared" si="9"/>
        <v>5700</v>
      </c>
      <c r="K99" s="387">
        <f t="shared" si="6"/>
        <v>0.0057</v>
      </c>
      <c r="L99" s="448">
        <v>999997</v>
      </c>
      <c r="M99" s="449">
        <v>999997</v>
      </c>
      <c r="N99" s="387">
        <f t="shared" si="10"/>
        <v>0</v>
      </c>
      <c r="O99" s="387">
        <f t="shared" si="11"/>
        <v>0</v>
      </c>
      <c r="P99" s="387">
        <f t="shared" si="7"/>
        <v>0</v>
      </c>
      <c r="Q99" s="406"/>
    </row>
    <row r="100" spans="1:17" ht="18" customHeight="1">
      <c r="A100" s="421"/>
      <c r="B100" s="484" t="s">
        <v>188</v>
      </c>
      <c r="C100" s="442"/>
      <c r="D100" s="106"/>
      <c r="E100" s="106"/>
      <c r="F100" s="414"/>
      <c r="G100" s="626"/>
      <c r="H100" s="625"/>
      <c r="I100" s="387"/>
      <c r="J100" s="387"/>
      <c r="K100" s="387"/>
      <c r="L100" s="338"/>
      <c r="M100" s="387"/>
      <c r="N100" s="387"/>
      <c r="O100" s="387"/>
      <c r="P100" s="387"/>
      <c r="Q100" s="406"/>
    </row>
    <row r="101" spans="1:17" ht="18" customHeight="1">
      <c r="A101" s="421"/>
      <c r="B101" s="484" t="s">
        <v>113</v>
      </c>
      <c r="C101" s="442"/>
      <c r="D101" s="106"/>
      <c r="E101" s="106"/>
      <c r="F101" s="414"/>
      <c r="G101" s="626"/>
      <c r="H101" s="625"/>
      <c r="I101" s="387"/>
      <c r="J101" s="387"/>
      <c r="K101" s="387"/>
      <c r="L101" s="338"/>
      <c r="M101" s="387"/>
      <c r="N101" s="387"/>
      <c r="O101" s="387"/>
      <c r="P101" s="387"/>
      <c r="Q101" s="406"/>
    </row>
    <row r="102" spans="1:17" ht="21.75" customHeight="1">
      <c r="A102" s="421">
        <v>6</v>
      </c>
      <c r="B102" s="482" t="s">
        <v>189</v>
      </c>
      <c r="C102" s="442">
        <v>4864845</v>
      </c>
      <c r="D102" s="155" t="s">
        <v>13</v>
      </c>
      <c r="E102" s="119" t="s">
        <v>361</v>
      </c>
      <c r="F102" s="414">
        <v>-1000</v>
      </c>
      <c r="G102" s="448">
        <v>660</v>
      </c>
      <c r="H102" s="449">
        <v>632</v>
      </c>
      <c r="I102" s="387">
        <f>G102-H102</f>
        <v>28</v>
      </c>
      <c r="J102" s="387">
        <f t="shared" si="9"/>
        <v>-28000</v>
      </c>
      <c r="K102" s="387">
        <f t="shared" si="6"/>
        <v>-0.028</v>
      </c>
      <c r="L102" s="448">
        <v>72621</v>
      </c>
      <c r="M102" s="449">
        <v>72621</v>
      </c>
      <c r="N102" s="387">
        <f>L102-M102</f>
        <v>0</v>
      </c>
      <c r="O102" s="387">
        <f t="shared" si="11"/>
        <v>0</v>
      </c>
      <c r="P102" s="387">
        <f t="shared" si="7"/>
        <v>0</v>
      </c>
      <c r="Q102" s="716"/>
    </row>
    <row r="103" spans="1:17" ht="18" customHeight="1">
      <c r="A103" s="421">
        <v>7</v>
      </c>
      <c r="B103" s="482" t="s">
        <v>190</v>
      </c>
      <c r="C103" s="442">
        <v>4864852</v>
      </c>
      <c r="D103" s="155" t="s">
        <v>13</v>
      </c>
      <c r="E103" s="119" t="s">
        <v>361</v>
      </c>
      <c r="F103" s="414">
        <v>-1000</v>
      </c>
      <c r="G103" s="448">
        <v>7860</v>
      </c>
      <c r="H103" s="449">
        <v>6942</v>
      </c>
      <c r="I103" s="387">
        <f t="shared" si="8"/>
        <v>918</v>
      </c>
      <c r="J103" s="387">
        <f t="shared" si="9"/>
        <v>-918000</v>
      </c>
      <c r="K103" s="387">
        <f t="shared" si="6"/>
        <v>-0.918</v>
      </c>
      <c r="L103" s="448">
        <v>2117</v>
      </c>
      <c r="M103" s="449">
        <v>2117</v>
      </c>
      <c r="N103" s="387">
        <f t="shared" si="10"/>
        <v>0</v>
      </c>
      <c r="O103" s="387">
        <f t="shared" si="11"/>
        <v>0</v>
      </c>
      <c r="P103" s="387">
        <f t="shared" si="7"/>
        <v>0</v>
      </c>
      <c r="Q103" s="406"/>
    </row>
    <row r="104" spans="1:17" ht="18" customHeight="1">
      <c r="A104" s="421">
        <v>8</v>
      </c>
      <c r="B104" s="482" t="s">
        <v>191</v>
      </c>
      <c r="C104" s="442">
        <v>4865142</v>
      </c>
      <c r="D104" s="155" t="s">
        <v>13</v>
      </c>
      <c r="E104" s="119" t="s">
        <v>361</v>
      </c>
      <c r="F104" s="414">
        <v>-100</v>
      </c>
      <c r="G104" s="448">
        <v>842227</v>
      </c>
      <c r="H104" s="449">
        <v>828626</v>
      </c>
      <c r="I104" s="387">
        <f t="shared" si="8"/>
        <v>13601</v>
      </c>
      <c r="J104" s="387">
        <f t="shared" si="9"/>
        <v>-1360100</v>
      </c>
      <c r="K104" s="387">
        <f t="shared" si="6"/>
        <v>-1.3601</v>
      </c>
      <c r="L104" s="448">
        <v>46068</v>
      </c>
      <c r="M104" s="449">
        <v>46063</v>
      </c>
      <c r="N104" s="387">
        <f t="shared" si="10"/>
        <v>5</v>
      </c>
      <c r="O104" s="387">
        <f t="shared" si="11"/>
        <v>-500</v>
      </c>
      <c r="P104" s="387">
        <f t="shared" si="7"/>
        <v>-0.0005</v>
      </c>
      <c r="Q104" s="406"/>
    </row>
    <row r="105" spans="1:17" ht="18" customHeight="1">
      <c r="A105" s="421"/>
      <c r="B105" s="483" t="s">
        <v>113</v>
      </c>
      <c r="C105" s="442"/>
      <c r="D105" s="155"/>
      <c r="E105" s="155"/>
      <c r="F105" s="414"/>
      <c r="G105" s="626"/>
      <c r="H105" s="625"/>
      <c r="I105" s="387"/>
      <c r="J105" s="387"/>
      <c r="K105" s="387"/>
      <c r="L105" s="338"/>
      <c r="M105" s="387"/>
      <c r="N105" s="387"/>
      <c r="O105" s="387"/>
      <c r="P105" s="387"/>
      <c r="Q105" s="406"/>
    </row>
    <row r="106" spans="1:17" ht="18" customHeight="1">
      <c r="A106" s="421">
        <v>9</v>
      </c>
      <c r="B106" s="482" t="s">
        <v>192</v>
      </c>
      <c r="C106" s="442">
        <v>4865093</v>
      </c>
      <c r="D106" s="155" t="s">
        <v>13</v>
      </c>
      <c r="E106" s="119" t="s">
        <v>361</v>
      </c>
      <c r="F106" s="414">
        <v>-100</v>
      </c>
      <c r="G106" s="448">
        <v>36344</v>
      </c>
      <c r="H106" s="449">
        <v>32250</v>
      </c>
      <c r="I106" s="387">
        <f t="shared" si="8"/>
        <v>4094</v>
      </c>
      <c r="J106" s="387">
        <f t="shared" si="9"/>
        <v>-409400</v>
      </c>
      <c r="K106" s="387">
        <f t="shared" si="6"/>
        <v>-0.4094</v>
      </c>
      <c r="L106" s="448">
        <v>51151</v>
      </c>
      <c r="M106" s="449">
        <v>51132</v>
      </c>
      <c r="N106" s="387">
        <f t="shared" si="10"/>
        <v>19</v>
      </c>
      <c r="O106" s="387">
        <f t="shared" si="11"/>
        <v>-1900</v>
      </c>
      <c r="P106" s="387">
        <f t="shared" si="7"/>
        <v>-0.0019</v>
      </c>
      <c r="Q106" s="406"/>
    </row>
    <row r="107" spans="1:17" ht="18" customHeight="1">
      <c r="A107" s="421">
        <v>10</v>
      </c>
      <c r="B107" s="482" t="s">
        <v>193</v>
      </c>
      <c r="C107" s="442">
        <v>4865094</v>
      </c>
      <c r="D107" s="155" t="s">
        <v>13</v>
      </c>
      <c r="E107" s="119" t="s">
        <v>361</v>
      </c>
      <c r="F107" s="414">
        <v>-100</v>
      </c>
      <c r="G107" s="448">
        <v>28956</v>
      </c>
      <c r="H107" s="449">
        <v>27163</v>
      </c>
      <c r="I107" s="387">
        <f t="shared" si="8"/>
        <v>1793</v>
      </c>
      <c r="J107" s="387">
        <f t="shared" si="9"/>
        <v>-179300</v>
      </c>
      <c r="K107" s="387">
        <f t="shared" si="6"/>
        <v>-0.1793</v>
      </c>
      <c r="L107" s="448">
        <v>52818</v>
      </c>
      <c r="M107" s="449">
        <v>52655</v>
      </c>
      <c r="N107" s="387">
        <f t="shared" si="10"/>
        <v>163</v>
      </c>
      <c r="O107" s="387">
        <f t="shared" si="11"/>
        <v>-16300</v>
      </c>
      <c r="P107" s="387">
        <f t="shared" si="7"/>
        <v>-0.0163</v>
      </c>
      <c r="Q107" s="406"/>
    </row>
    <row r="108" spans="1:17" ht="18">
      <c r="A108" s="699">
        <v>11</v>
      </c>
      <c r="B108" s="700" t="s">
        <v>194</v>
      </c>
      <c r="C108" s="701">
        <v>4865144</v>
      </c>
      <c r="D108" s="197" t="s">
        <v>13</v>
      </c>
      <c r="E108" s="198" t="s">
        <v>361</v>
      </c>
      <c r="F108" s="702">
        <v>-200</v>
      </c>
      <c r="G108" s="703">
        <v>64045</v>
      </c>
      <c r="H108" s="704">
        <v>63422</v>
      </c>
      <c r="I108" s="378">
        <f>G108-H108</f>
        <v>623</v>
      </c>
      <c r="J108" s="378">
        <f t="shared" si="9"/>
        <v>-124600</v>
      </c>
      <c r="K108" s="378">
        <f t="shared" si="6"/>
        <v>-0.1246</v>
      </c>
      <c r="L108" s="703">
        <v>103479</v>
      </c>
      <c r="M108" s="704">
        <v>103509</v>
      </c>
      <c r="N108" s="378">
        <f>L108-M108</f>
        <v>-30</v>
      </c>
      <c r="O108" s="378">
        <f t="shared" si="11"/>
        <v>6000</v>
      </c>
      <c r="P108" s="378">
        <f t="shared" si="7"/>
        <v>0.006</v>
      </c>
      <c r="Q108" s="698"/>
    </row>
    <row r="109" spans="1:17" ht="18" customHeight="1">
      <c r="A109" s="421"/>
      <c r="B109" s="484" t="s">
        <v>188</v>
      </c>
      <c r="C109" s="442"/>
      <c r="D109" s="106"/>
      <c r="E109" s="106"/>
      <c r="F109" s="407"/>
      <c r="G109" s="626"/>
      <c r="H109" s="625"/>
      <c r="I109" s="387"/>
      <c r="J109" s="387"/>
      <c r="K109" s="387"/>
      <c r="L109" s="338"/>
      <c r="M109" s="387"/>
      <c r="N109" s="387"/>
      <c r="O109" s="387"/>
      <c r="P109" s="387"/>
      <c r="Q109" s="406"/>
    </row>
    <row r="110" spans="1:17" ht="18" customHeight="1">
      <c r="A110" s="421"/>
      <c r="B110" s="483" t="s">
        <v>195</v>
      </c>
      <c r="C110" s="442"/>
      <c r="D110" s="155"/>
      <c r="E110" s="155"/>
      <c r="F110" s="407"/>
      <c r="G110" s="626"/>
      <c r="H110" s="625"/>
      <c r="I110" s="387"/>
      <c r="J110" s="387"/>
      <c r="K110" s="387"/>
      <c r="L110" s="338"/>
      <c r="M110" s="387"/>
      <c r="N110" s="387"/>
      <c r="O110" s="387"/>
      <c r="P110" s="387"/>
      <c r="Q110" s="406"/>
    </row>
    <row r="111" spans="1:17" ht="18" customHeight="1">
      <c r="A111" s="421">
        <v>12</v>
      </c>
      <c r="B111" s="482" t="s">
        <v>386</v>
      </c>
      <c r="C111" s="414">
        <v>4865103</v>
      </c>
      <c r="D111" s="106" t="s">
        <v>13</v>
      </c>
      <c r="E111" s="119" t="s">
        <v>361</v>
      </c>
      <c r="F111" s="414">
        <v>-100</v>
      </c>
      <c r="G111" s="448">
        <v>49886</v>
      </c>
      <c r="H111" s="449">
        <v>42120</v>
      </c>
      <c r="I111" s="387">
        <f>G111-H111</f>
        <v>7766</v>
      </c>
      <c r="J111" s="387">
        <f>$F111*I111</f>
        <v>-776600</v>
      </c>
      <c r="K111" s="387">
        <f>J111/1000000</f>
        <v>-0.7766</v>
      </c>
      <c r="L111" s="448">
        <v>12543</v>
      </c>
      <c r="M111" s="449">
        <v>12543</v>
      </c>
      <c r="N111" s="387">
        <f>L111-M111</f>
        <v>0</v>
      </c>
      <c r="O111" s="387">
        <f>$F111*N111</f>
        <v>0</v>
      </c>
      <c r="P111" s="387">
        <f>O111/1000000</f>
        <v>0</v>
      </c>
      <c r="Q111" s="184"/>
    </row>
    <row r="112" spans="1:17" ht="18" customHeight="1">
      <c r="A112" s="421">
        <v>13</v>
      </c>
      <c r="B112" s="482" t="s">
        <v>196</v>
      </c>
      <c r="C112" s="442">
        <v>4865132</v>
      </c>
      <c r="D112" s="155" t="s">
        <v>13</v>
      </c>
      <c r="E112" s="119" t="s">
        <v>361</v>
      </c>
      <c r="F112" s="414">
        <v>-100</v>
      </c>
      <c r="G112" s="448">
        <v>36248</v>
      </c>
      <c r="H112" s="449">
        <v>32690</v>
      </c>
      <c r="I112" s="387">
        <f t="shared" si="8"/>
        <v>3558</v>
      </c>
      <c r="J112" s="387">
        <f t="shared" si="9"/>
        <v>-355800</v>
      </c>
      <c r="K112" s="387">
        <f t="shared" si="6"/>
        <v>-0.3558</v>
      </c>
      <c r="L112" s="448">
        <v>636150</v>
      </c>
      <c r="M112" s="449">
        <v>630921</v>
      </c>
      <c r="N112" s="387">
        <f t="shared" si="10"/>
        <v>5229</v>
      </c>
      <c r="O112" s="387">
        <f t="shared" si="11"/>
        <v>-522900</v>
      </c>
      <c r="P112" s="387">
        <f t="shared" si="7"/>
        <v>-0.5229</v>
      </c>
      <c r="Q112" s="406"/>
    </row>
    <row r="113" spans="1:17" ht="18" customHeight="1">
      <c r="A113" s="421">
        <v>14</v>
      </c>
      <c r="B113" s="419" t="s">
        <v>197</v>
      </c>
      <c r="C113" s="442">
        <v>4864803</v>
      </c>
      <c r="D113" s="106" t="s">
        <v>13</v>
      </c>
      <c r="E113" s="119" t="s">
        <v>361</v>
      </c>
      <c r="F113" s="414">
        <v>-100</v>
      </c>
      <c r="G113" s="448">
        <v>111299</v>
      </c>
      <c r="H113" s="449">
        <v>110198</v>
      </c>
      <c r="I113" s="363">
        <f t="shared" si="8"/>
        <v>1101</v>
      </c>
      <c r="J113" s="363">
        <f t="shared" si="9"/>
        <v>-110100</v>
      </c>
      <c r="K113" s="363">
        <f t="shared" si="6"/>
        <v>-0.1101</v>
      </c>
      <c r="L113" s="448">
        <v>231508</v>
      </c>
      <c r="M113" s="449">
        <v>231424</v>
      </c>
      <c r="N113" s="387">
        <f t="shared" si="10"/>
        <v>84</v>
      </c>
      <c r="O113" s="387">
        <f t="shared" si="11"/>
        <v>-8400</v>
      </c>
      <c r="P113" s="387">
        <f t="shared" si="7"/>
        <v>-0.0084</v>
      </c>
      <c r="Q113" s="406"/>
    </row>
    <row r="114" spans="1:17" ht="18" customHeight="1">
      <c r="A114" s="421"/>
      <c r="B114" s="483" t="s">
        <v>198</v>
      </c>
      <c r="C114" s="442"/>
      <c r="D114" s="155"/>
      <c r="E114" s="155"/>
      <c r="F114" s="414"/>
      <c r="G114" s="448"/>
      <c r="H114" s="449"/>
      <c r="I114" s="387"/>
      <c r="J114" s="387"/>
      <c r="K114" s="387"/>
      <c r="L114" s="338"/>
      <c r="M114" s="387"/>
      <c r="N114" s="387"/>
      <c r="O114" s="387"/>
      <c r="P114" s="387"/>
      <c r="Q114" s="406"/>
    </row>
    <row r="115" spans="1:17" ht="18" customHeight="1">
      <c r="A115" s="421">
        <v>15</v>
      </c>
      <c r="B115" s="419" t="s">
        <v>199</v>
      </c>
      <c r="C115" s="442">
        <v>4865133</v>
      </c>
      <c r="D115" s="106" t="s">
        <v>13</v>
      </c>
      <c r="E115" s="119" t="s">
        <v>361</v>
      </c>
      <c r="F115" s="414">
        <v>-100</v>
      </c>
      <c r="G115" s="448">
        <v>219464</v>
      </c>
      <c r="H115" s="449">
        <v>215395</v>
      </c>
      <c r="I115" s="387">
        <f t="shared" si="8"/>
        <v>4069</v>
      </c>
      <c r="J115" s="387">
        <f t="shared" si="9"/>
        <v>-406900</v>
      </c>
      <c r="K115" s="387">
        <f t="shared" si="6"/>
        <v>-0.4069</v>
      </c>
      <c r="L115" s="448">
        <v>36220</v>
      </c>
      <c r="M115" s="449">
        <v>36220</v>
      </c>
      <c r="N115" s="387">
        <f t="shared" si="10"/>
        <v>0</v>
      </c>
      <c r="O115" s="387">
        <f t="shared" si="11"/>
        <v>0</v>
      </c>
      <c r="P115" s="387">
        <f t="shared" si="7"/>
        <v>0</v>
      </c>
      <c r="Q115" s="406"/>
    </row>
    <row r="116" spans="1:17" ht="18" customHeight="1">
      <c r="A116" s="421"/>
      <c r="B116" s="484" t="s">
        <v>200</v>
      </c>
      <c r="C116" s="442"/>
      <c r="D116" s="106"/>
      <c r="E116" s="155"/>
      <c r="F116" s="414"/>
      <c r="G116" s="626"/>
      <c r="H116" s="625"/>
      <c r="I116" s="387"/>
      <c r="J116" s="387"/>
      <c r="K116" s="387"/>
      <c r="L116" s="338"/>
      <c r="M116" s="387"/>
      <c r="N116" s="387"/>
      <c r="O116" s="387"/>
      <c r="P116" s="387"/>
      <c r="Q116" s="406"/>
    </row>
    <row r="117" spans="1:17" ht="18" customHeight="1">
      <c r="A117" s="421">
        <v>16</v>
      </c>
      <c r="B117" s="419" t="s">
        <v>184</v>
      </c>
      <c r="C117" s="442">
        <v>4865076</v>
      </c>
      <c r="D117" s="106" t="s">
        <v>13</v>
      </c>
      <c r="E117" s="119" t="s">
        <v>361</v>
      </c>
      <c r="F117" s="414">
        <v>-100</v>
      </c>
      <c r="G117" s="448">
        <v>863</v>
      </c>
      <c r="H117" s="449">
        <v>861</v>
      </c>
      <c r="I117" s="387">
        <f t="shared" si="8"/>
        <v>2</v>
      </c>
      <c r="J117" s="387">
        <f t="shared" si="9"/>
        <v>-200</v>
      </c>
      <c r="K117" s="387">
        <f t="shared" si="6"/>
        <v>-0.0002</v>
      </c>
      <c r="L117" s="448">
        <v>13178</v>
      </c>
      <c r="M117" s="449">
        <v>12833</v>
      </c>
      <c r="N117" s="387">
        <f t="shared" si="10"/>
        <v>345</v>
      </c>
      <c r="O117" s="387">
        <f t="shared" si="11"/>
        <v>-34500</v>
      </c>
      <c r="P117" s="387">
        <f t="shared" si="7"/>
        <v>-0.0345</v>
      </c>
      <c r="Q117" s="406"/>
    </row>
    <row r="118" spans="1:17" ht="18" customHeight="1">
      <c r="A118" s="421">
        <v>17</v>
      </c>
      <c r="B118" s="482" t="s">
        <v>201</v>
      </c>
      <c r="C118" s="442">
        <v>4865077</v>
      </c>
      <c r="D118" s="155" t="s">
        <v>13</v>
      </c>
      <c r="E118" s="119" t="s">
        <v>361</v>
      </c>
      <c r="F118" s="414">
        <v>-100</v>
      </c>
      <c r="G118" s="626"/>
      <c r="H118" s="631"/>
      <c r="I118" s="387">
        <f t="shared" si="8"/>
        <v>0</v>
      </c>
      <c r="J118" s="387">
        <f t="shared" si="9"/>
        <v>0</v>
      </c>
      <c r="K118" s="387">
        <f t="shared" si="6"/>
        <v>0</v>
      </c>
      <c r="L118" s="332"/>
      <c r="M118" s="363"/>
      <c r="N118" s="387">
        <f t="shared" si="10"/>
        <v>0</v>
      </c>
      <c r="O118" s="387">
        <f t="shared" si="11"/>
        <v>0</v>
      </c>
      <c r="P118" s="387">
        <f t="shared" si="7"/>
        <v>0</v>
      </c>
      <c r="Q118" s="406"/>
    </row>
    <row r="119" spans="1:17" ht="18" customHeight="1">
      <c r="A119" s="446"/>
      <c r="B119" s="483" t="s">
        <v>52</v>
      </c>
      <c r="C119" s="411"/>
      <c r="D119" s="95"/>
      <c r="E119" s="95"/>
      <c r="F119" s="414"/>
      <c r="G119" s="626"/>
      <c r="H119" s="625"/>
      <c r="I119" s="387"/>
      <c r="J119" s="387"/>
      <c r="K119" s="387"/>
      <c r="L119" s="338"/>
      <c r="M119" s="387"/>
      <c r="N119" s="387"/>
      <c r="O119" s="387"/>
      <c r="P119" s="387"/>
      <c r="Q119" s="406"/>
    </row>
    <row r="120" spans="1:17" ht="18" customHeight="1">
      <c r="A120" s="421">
        <v>18</v>
      </c>
      <c r="B120" s="485" t="s">
        <v>206</v>
      </c>
      <c r="C120" s="442">
        <v>4864824</v>
      </c>
      <c r="D120" s="119" t="s">
        <v>13</v>
      </c>
      <c r="E120" s="119" t="s">
        <v>361</v>
      </c>
      <c r="F120" s="414">
        <v>-100</v>
      </c>
      <c r="G120" s="448">
        <v>14267</v>
      </c>
      <c r="H120" s="449">
        <v>14018</v>
      </c>
      <c r="I120" s="387">
        <f t="shared" si="8"/>
        <v>249</v>
      </c>
      <c r="J120" s="387">
        <f t="shared" si="9"/>
        <v>-24900</v>
      </c>
      <c r="K120" s="387">
        <f t="shared" si="6"/>
        <v>-0.0249</v>
      </c>
      <c r="L120" s="448">
        <v>62522</v>
      </c>
      <c r="M120" s="449">
        <v>61784</v>
      </c>
      <c r="N120" s="387">
        <f t="shared" si="10"/>
        <v>738</v>
      </c>
      <c r="O120" s="387">
        <f t="shared" si="11"/>
        <v>-73800</v>
      </c>
      <c r="P120" s="387">
        <f t="shared" si="7"/>
        <v>-0.0738</v>
      </c>
      <c r="Q120" s="406"/>
    </row>
    <row r="121" spans="1:17" ht="18" customHeight="1">
      <c r="A121" s="421"/>
      <c r="B121" s="484" t="s">
        <v>53</v>
      </c>
      <c r="C121" s="414"/>
      <c r="D121" s="106"/>
      <c r="E121" s="106"/>
      <c r="F121" s="414"/>
      <c r="G121" s="626"/>
      <c r="H121" s="625"/>
      <c r="I121" s="387"/>
      <c r="J121" s="387"/>
      <c r="K121" s="387"/>
      <c r="L121" s="338"/>
      <c r="M121" s="387"/>
      <c r="N121" s="387"/>
      <c r="O121" s="387"/>
      <c r="P121" s="387"/>
      <c r="Q121" s="406"/>
    </row>
    <row r="122" spans="1:17" ht="18" customHeight="1">
      <c r="A122" s="421"/>
      <c r="B122" s="484" t="s">
        <v>54</v>
      </c>
      <c r="C122" s="414"/>
      <c r="D122" s="106"/>
      <c r="E122" s="106"/>
      <c r="F122" s="414"/>
      <c r="G122" s="626"/>
      <c r="H122" s="625"/>
      <c r="I122" s="387"/>
      <c r="J122" s="387"/>
      <c r="K122" s="387"/>
      <c r="L122" s="338"/>
      <c r="M122" s="387"/>
      <c r="N122" s="387"/>
      <c r="O122" s="387"/>
      <c r="P122" s="387"/>
      <c r="Q122" s="406"/>
    </row>
    <row r="123" spans="1:17" ht="18" customHeight="1">
      <c r="A123" s="421"/>
      <c r="B123" s="484" t="s">
        <v>55</v>
      </c>
      <c r="C123" s="414"/>
      <c r="D123" s="106"/>
      <c r="E123" s="106"/>
      <c r="F123" s="414"/>
      <c r="G123" s="626"/>
      <c r="H123" s="625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7.25" customHeight="1">
      <c r="A124" s="421">
        <v>19</v>
      </c>
      <c r="B124" s="482" t="s">
        <v>56</v>
      </c>
      <c r="C124" s="442">
        <v>4865090</v>
      </c>
      <c r="D124" s="155" t="s">
        <v>13</v>
      </c>
      <c r="E124" s="119" t="s">
        <v>361</v>
      </c>
      <c r="F124" s="414">
        <v>-100</v>
      </c>
      <c r="G124" s="448">
        <v>8849</v>
      </c>
      <c r="H124" s="449">
        <v>8781</v>
      </c>
      <c r="I124" s="387">
        <f>G124-H124</f>
        <v>68</v>
      </c>
      <c r="J124" s="387">
        <f t="shared" si="9"/>
        <v>-6800</v>
      </c>
      <c r="K124" s="387">
        <f t="shared" si="6"/>
        <v>-0.0068</v>
      </c>
      <c r="L124" s="448">
        <v>15370</v>
      </c>
      <c r="M124" s="449">
        <v>13976</v>
      </c>
      <c r="N124" s="387">
        <f>L124-M124</f>
        <v>1394</v>
      </c>
      <c r="O124" s="387">
        <f t="shared" si="11"/>
        <v>-139400</v>
      </c>
      <c r="P124" s="387">
        <f t="shared" si="7"/>
        <v>-0.1394</v>
      </c>
      <c r="Q124" s="551"/>
    </row>
    <row r="125" spans="1:17" ht="18" customHeight="1">
      <c r="A125" s="421">
        <v>20</v>
      </c>
      <c r="B125" s="482" t="s">
        <v>57</v>
      </c>
      <c r="C125" s="442">
        <v>4902519</v>
      </c>
      <c r="D125" s="155" t="s">
        <v>13</v>
      </c>
      <c r="E125" s="119" t="s">
        <v>361</v>
      </c>
      <c r="F125" s="414">
        <v>-100</v>
      </c>
      <c r="G125" s="448">
        <v>9681</v>
      </c>
      <c r="H125" s="449">
        <v>9668</v>
      </c>
      <c r="I125" s="387">
        <f t="shared" si="8"/>
        <v>13</v>
      </c>
      <c r="J125" s="387">
        <f t="shared" si="9"/>
        <v>-1300</v>
      </c>
      <c r="K125" s="387">
        <f t="shared" si="6"/>
        <v>-0.0013</v>
      </c>
      <c r="L125" s="448">
        <v>31397</v>
      </c>
      <c r="M125" s="449">
        <v>30964</v>
      </c>
      <c r="N125" s="387">
        <f t="shared" si="10"/>
        <v>433</v>
      </c>
      <c r="O125" s="387">
        <f t="shared" si="11"/>
        <v>-43300</v>
      </c>
      <c r="P125" s="387">
        <f t="shared" si="7"/>
        <v>-0.0433</v>
      </c>
      <c r="Q125" s="406"/>
    </row>
    <row r="126" spans="1:17" ht="18" customHeight="1">
      <c r="A126" s="421">
        <v>21</v>
      </c>
      <c r="B126" s="482" t="s">
        <v>58</v>
      </c>
      <c r="C126" s="442">
        <v>4902520</v>
      </c>
      <c r="D126" s="155" t="s">
        <v>13</v>
      </c>
      <c r="E126" s="119" t="s">
        <v>361</v>
      </c>
      <c r="F126" s="414">
        <v>-100</v>
      </c>
      <c r="G126" s="448">
        <v>13757</v>
      </c>
      <c r="H126" s="449">
        <v>13752</v>
      </c>
      <c r="I126" s="387">
        <f t="shared" si="8"/>
        <v>5</v>
      </c>
      <c r="J126" s="387">
        <f t="shared" si="9"/>
        <v>-500</v>
      </c>
      <c r="K126" s="387">
        <f t="shared" si="6"/>
        <v>-0.0005</v>
      </c>
      <c r="L126" s="448">
        <v>39479</v>
      </c>
      <c r="M126" s="449">
        <v>38042</v>
      </c>
      <c r="N126" s="387">
        <f t="shared" si="10"/>
        <v>1437</v>
      </c>
      <c r="O126" s="387">
        <f t="shared" si="11"/>
        <v>-143700</v>
      </c>
      <c r="P126" s="387">
        <f t="shared" si="7"/>
        <v>-0.1437</v>
      </c>
      <c r="Q126" s="406"/>
    </row>
    <row r="127" spans="1:17" ht="18" customHeight="1">
      <c r="A127" s="421"/>
      <c r="B127" s="482"/>
      <c r="C127" s="442"/>
      <c r="D127" s="155"/>
      <c r="E127" s="155"/>
      <c r="F127" s="414"/>
      <c r="G127" s="626"/>
      <c r="H127" s="625"/>
      <c r="I127" s="387"/>
      <c r="J127" s="387"/>
      <c r="K127" s="387"/>
      <c r="L127" s="338"/>
      <c r="M127" s="387"/>
      <c r="N127" s="387"/>
      <c r="O127" s="387"/>
      <c r="P127" s="387"/>
      <c r="Q127" s="406"/>
    </row>
    <row r="128" spans="1:17" ht="18" customHeight="1">
      <c r="A128" s="421"/>
      <c r="B128" s="483" t="s">
        <v>59</v>
      </c>
      <c r="C128" s="442"/>
      <c r="D128" s="155"/>
      <c r="E128" s="155"/>
      <c r="F128" s="414"/>
      <c r="G128" s="626"/>
      <c r="H128" s="625"/>
      <c r="I128" s="387"/>
      <c r="J128" s="387"/>
      <c r="K128" s="387"/>
      <c r="L128" s="338"/>
      <c r="M128" s="387"/>
      <c r="N128" s="387"/>
      <c r="O128" s="387"/>
      <c r="P128" s="387"/>
      <c r="Q128" s="406"/>
    </row>
    <row r="129" spans="1:17" ht="18" customHeight="1">
      <c r="A129" s="421">
        <v>22</v>
      </c>
      <c r="B129" s="482" t="s">
        <v>60</v>
      </c>
      <c r="C129" s="442">
        <v>4902521</v>
      </c>
      <c r="D129" s="155" t="s">
        <v>13</v>
      </c>
      <c r="E129" s="119" t="s">
        <v>361</v>
      </c>
      <c r="F129" s="414">
        <v>-100</v>
      </c>
      <c r="G129" s="448">
        <v>33364</v>
      </c>
      <c r="H129" s="449">
        <v>33100</v>
      </c>
      <c r="I129" s="387">
        <f t="shared" si="8"/>
        <v>264</v>
      </c>
      <c r="J129" s="387">
        <f t="shared" si="9"/>
        <v>-26400</v>
      </c>
      <c r="K129" s="387">
        <f t="shared" si="6"/>
        <v>-0.0264</v>
      </c>
      <c r="L129" s="448">
        <v>11020</v>
      </c>
      <c r="M129" s="449">
        <v>10957</v>
      </c>
      <c r="N129" s="387">
        <f t="shared" si="10"/>
        <v>63</v>
      </c>
      <c r="O129" s="387">
        <f t="shared" si="11"/>
        <v>-6300</v>
      </c>
      <c r="P129" s="387">
        <f t="shared" si="7"/>
        <v>-0.0063</v>
      </c>
      <c r="Q129" s="406"/>
    </row>
    <row r="130" spans="1:17" ht="18" customHeight="1">
      <c r="A130" s="421">
        <v>23</v>
      </c>
      <c r="B130" s="482" t="s">
        <v>61</v>
      </c>
      <c r="C130" s="442">
        <v>4902522</v>
      </c>
      <c r="D130" s="155" t="s">
        <v>13</v>
      </c>
      <c r="E130" s="119" t="s">
        <v>361</v>
      </c>
      <c r="F130" s="414">
        <v>-100</v>
      </c>
      <c r="G130" s="448">
        <v>840</v>
      </c>
      <c r="H130" s="449">
        <v>840</v>
      </c>
      <c r="I130" s="387">
        <f t="shared" si="8"/>
        <v>0</v>
      </c>
      <c r="J130" s="387">
        <f t="shared" si="9"/>
        <v>0</v>
      </c>
      <c r="K130" s="387">
        <f t="shared" si="6"/>
        <v>0</v>
      </c>
      <c r="L130" s="448">
        <v>185</v>
      </c>
      <c r="M130" s="449">
        <v>185</v>
      </c>
      <c r="N130" s="387">
        <f t="shared" si="10"/>
        <v>0</v>
      </c>
      <c r="O130" s="387">
        <f t="shared" si="11"/>
        <v>0</v>
      </c>
      <c r="P130" s="387">
        <f t="shared" si="7"/>
        <v>0</v>
      </c>
      <c r="Q130" s="406"/>
    </row>
    <row r="131" spans="1:17" ht="18" customHeight="1">
      <c r="A131" s="421">
        <v>24</v>
      </c>
      <c r="B131" s="482" t="s">
        <v>62</v>
      </c>
      <c r="C131" s="442">
        <v>4902523</v>
      </c>
      <c r="D131" s="155" t="s">
        <v>13</v>
      </c>
      <c r="E131" s="119" t="s">
        <v>361</v>
      </c>
      <c r="F131" s="414">
        <v>-100</v>
      </c>
      <c r="G131" s="448">
        <v>999815</v>
      </c>
      <c r="H131" s="449">
        <v>999815</v>
      </c>
      <c r="I131" s="387">
        <f t="shared" si="8"/>
        <v>0</v>
      </c>
      <c r="J131" s="387">
        <f t="shared" si="9"/>
        <v>0</v>
      </c>
      <c r="K131" s="387">
        <f t="shared" si="6"/>
        <v>0</v>
      </c>
      <c r="L131" s="448">
        <v>999943</v>
      </c>
      <c r="M131" s="449">
        <v>999943</v>
      </c>
      <c r="N131" s="387">
        <f t="shared" si="10"/>
        <v>0</v>
      </c>
      <c r="O131" s="387">
        <f t="shared" si="11"/>
        <v>0</v>
      </c>
      <c r="P131" s="387">
        <f t="shared" si="7"/>
        <v>0</v>
      </c>
      <c r="Q131" s="406"/>
    </row>
    <row r="132" spans="1:17" ht="18" customHeight="1">
      <c r="A132" s="421">
        <v>25</v>
      </c>
      <c r="B132" s="419" t="s">
        <v>63</v>
      </c>
      <c r="C132" s="414">
        <v>4902524</v>
      </c>
      <c r="D132" s="106" t="s">
        <v>13</v>
      </c>
      <c r="E132" s="119" t="s">
        <v>361</v>
      </c>
      <c r="F132" s="414">
        <v>-100</v>
      </c>
      <c r="G132" s="448">
        <v>0</v>
      </c>
      <c r="H132" s="449">
        <v>0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48">
        <v>0</v>
      </c>
      <c r="M132" s="449">
        <v>0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1">
        <v>26</v>
      </c>
      <c r="B133" s="419" t="s">
        <v>64</v>
      </c>
      <c r="C133" s="414">
        <v>4902525</v>
      </c>
      <c r="D133" s="106" t="s">
        <v>13</v>
      </c>
      <c r="E133" s="119" t="s">
        <v>361</v>
      </c>
      <c r="F133" s="414">
        <v>-100</v>
      </c>
      <c r="G133" s="448">
        <v>0</v>
      </c>
      <c r="H133" s="449">
        <v>0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48">
        <v>0</v>
      </c>
      <c r="M133" s="449">
        <v>0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1">
        <v>27</v>
      </c>
      <c r="B134" s="419" t="s">
        <v>65</v>
      </c>
      <c r="C134" s="414">
        <v>4902526</v>
      </c>
      <c r="D134" s="106" t="s">
        <v>13</v>
      </c>
      <c r="E134" s="119" t="s">
        <v>361</v>
      </c>
      <c r="F134" s="414">
        <v>-100</v>
      </c>
      <c r="G134" s="448">
        <v>16025</v>
      </c>
      <c r="H134" s="449">
        <v>15843</v>
      </c>
      <c r="I134" s="387">
        <f t="shared" si="8"/>
        <v>182</v>
      </c>
      <c r="J134" s="387">
        <f t="shared" si="9"/>
        <v>-18200</v>
      </c>
      <c r="K134" s="387">
        <f t="shared" si="6"/>
        <v>-0.0182</v>
      </c>
      <c r="L134" s="448">
        <v>11291</v>
      </c>
      <c r="M134" s="449">
        <v>11244</v>
      </c>
      <c r="N134" s="387">
        <f t="shared" si="10"/>
        <v>47</v>
      </c>
      <c r="O134" s="387">
        <f t="shared" si="11"/>
        <v>-4700</v>
      </c>
      <c r="P134" s="387">
        <f t="shared" si="7"/>
        <v>-0.0047</v>
      </c>
      <c r="Q134" s="406"/>
    </row>
    <row r="135" spans="1:17" ht="18" customHeight="1">
      <c r="A135" s="421">
        <v>28</v>
      </c>
      <c r="B135" s="419" t="s">
        <v>66</v>
      </c>
      <c r="C135" s="414">
        <v>4902527</v>
      </c>
      <c r="D135" s="106" t="s">
        <v>13</v>
      </c>
      <c r="E135" s="119" t="s">
        <v>361</v>
      </c>
      <c r="F135" s="414">
        <v>-100</v>
      </c>
      <c r="G135" s="448">
        <v>997175</v>
      </c>
      <c r="H135" s="449">
        <v>997311</v>
      </c>
      <c r="I135" s="387">
        <f t="shared" si="8"/>
        <v>-136</v>
      </c>
      <c r="J135" s="387">
        <f t="shared" si="9"/>
        <v>13600</v>
      </c>
      <c r="K135" s="387">
        <f t="shared" si="6"/>
        <v>0.0136</v>
      </c>
      <c r="L135" s="448">
        <v>1337</v>
      </c>
      <c r="M135" s="449">
        <v>1324</v>
      </c>
      <c r="N135" s="387">
        <f t="shared" si="10"/>
        <v>13</v>
      </c>
      <c r="O135" s="387">
        <f t="shared" si="11"/>
        <v>-1300</v>
      </c>
      <c r="P135" s="387">
        <f t="shared" si="7"/>
        <v>-0.0013</v>
      </c>
      <c r="Q135" s="406"/>
    </row>
    <row r="136" spans="1:17" ht="18" customHeight="1">
      <c r="A136" s="421">
        <v>29</v>
      </c>
      <c r="B136" s="419" t="s">
        <v>148</v>
      </c>
      <c r="C136" s="414">
        <v>4902528</v>
      </c>
      <c r="D136" s="106" t="s">
        <v>13</v>
      </c>
      <c r="E136" s="119" t="s">
        <v>361</v>
      </c>
      <c r="F136" s="414">
        <v>-100</v>
      </c>
      <c r="G136" s="448">
        <v>11525</v>
      </c>
      <c r="H136" s="449">
        <v>11525</v>
      </c>
      <c r="I136" s="387">
        <f t="shared" si="8"/>
        <v>0</v>
      </c>
      <c r="J136" s="387">
        <f t="shared" si="9"/>
        <v>0</v>
      </c>
      <c r="K136" s="387">
        <f t="shared" si="6"/>
        <v>0</v>
      </c>
      <c r="L136" s="448">
        <v>4086</v>
      </c>
      <c r="M136" s="449">
        <v>4086</v>
      </c>
      <c r="N136" s="387">
        <f t="shared" si="10"/>
        <v>0</v>
      </c>
      <c r="O136" s="387">
        <f t="shared" si="11"/>
        <v>0</v>
      </c>
      <c r="P136" s="387">
        <f t="shared" si="7"/>
        <v>0</v>
      </c>
      <c r="Q136" s="406"/>
    </row>
    <row r="137" spans="1:17" ht="18" customHeight="1">
      <c r="A137" s="421"/>
      <c r="B137" s="419"/>
      <c r="C137" s="414"/>
      <c r="D137" s="106"/>
      <c r="E137" s="106"/>
      <c r="F137" s="414"/>
      <c r="G137" s="626"/>
      <c r="H137" s="625"/>
      <c r="I137" s="387"/>
      <c r="J137" s="387"/>
      <c r="K137" s="387"/>
      <c r="L137" s="338"/>
      <c r="M137" s="387"/>
      <c r="N137" s="387"/>
      <c r="O137" s="387"/>
      <c r="P137" s="387"/>
      <c r="Q137" s="406"/>
    </row>
    <row r="138" spans="1:17" ht="18" customHeight="1">
      <c r="A138" s="421"/>
      <c r="B138" s="484" t="s">
        <v>81</v>
      </c>
      <c r="C138" s="414"/>
      <c r="D138" s="106"/>
      <c r="E138" s="106"/>
      <c r="F138" s="414"/>
      <c r="G138" s="626"/>
      <c r="H138" s="625"/>
      <c r="I138" s="387"/>
      <c r="J138" s="387"/>
      <c r="K138" s="387"/>
      <c r="L138" s="338"/>
      <c r="M138" s="387"/>
      <c r="N138" s="387"/>
      <c r="O138" s="387"/>
      <c r="P138" s="387"/>
      <c r="Q138" s="406"/>
    </row>
    <row r="139" spans="1:17" ht="25.5" customHeight="1">
      <c r="A139" s="421">
        <v>30</v>
      </c>
      <c r="B139" s="419" t="s">
        <v>82</v>
      </c>
      <c r="C139" s="414">
        <v>4865087</v>
      </c>
      <c r="D139" s="106" t="s">
        <v>13</v>
      </c>
      <c r="E139" s="119" t="s">
        <v>361</v>
      </c>
      <c r="F139" s="414">
        <v>400</v>
      </c>
      <c r="G139" s="448">
        <v>4570</v>
      </c>
      <c r="H139" s="449">
        <v>4570</v>
      </c>
      <c r="I139" s="387">
        <f>G139-H139</f>
        <v>0</v>
      </c>
      <c r="J139" s="387">
        <f t="shared" si="9"/>
        <v>0</v>
      </c>
      <c r="K139" s="387">
        <f t="shared" si="6"/>
        <v>0</v>
      </c>
      <c r="L139" s="448">
        <v>12611</v>
      </c>
      <c r="M139" s="449">
        <v>12611</v>
      </c>
      <c r="N139" s="387">
        <f>L139-M139</f>
        <v>0</v>
      </c>
      <c r="O139" s="387">
        <f t="shared" si="11"/>
        <v>0</v>
      </c>
      <c r="P139" s="387">
        <f t="shared" si="7"/>
        <v>0</v>
      </c>
      <c r="Q139" s="706"/>
    </row>
    <row r="140" spans="1:17" ht="18" customHeight="1">
      <c r="A140" s="421">
        <v>31</v>
      </c>
      <c r="B140" s="419" t="s">
        <v>83</v>
      </c>
      <c r="C140" s="414">
        <v>4902516</v>
      </c>
      <c r="D140" s="106" t="s">
        <v>13</v>
      </c>
      <c r="E140" s="119" t="s">
        <v>361</v>
      </c>
      <c r="F140" s="414">
        <v>-100</v>
      </c>
      <c r="G140" s="448">
        <v>999301</v>
      </c>
      <c r="H140" s="449">
        <v>999301</v>
      </c>
      <c r="I140" s="387">
        <f t="shared" si="8"/>
        <v>0</v>
      </c>
      <c r="J140" s="387">
        <f t="shared" si="9"/>
        <v>0</v>
      </c>
      <c r="K140" s="387">
        <f t="shared" si="6"/>
        <v>0</v>
      </c>
      <c r="L140" s="448">
        <v>999393</v>
      </c>
      <c r="M140" s="449">
        <v>999393</v>
      </c>
      <c r="N140" s="387">
        <f t="shared" si="10"/>
        <v>0</v>
      </c>
      <c r="O140" s="387">
        <f t="shared" si="11"/>
        <v>0</v>
      </c>
      <c r="P140" s="387">
        <f t="shared" si="7"/>
        <v>0</v>
      </c>
      <c r="Q140" s="406"/>
    </row>
    <row r="141" spans="1:17" ht="15" customHeight="1" thickBot="1">
      <c r="A141" s="31"/>
      <c r="B141" s="32"/>
      <c r="C141" s="32"/>
      <c r="D141" s="32"/>
      <c r="E141" s="32"/>
      <c r="F141" s="32"/>
      <c r="G141" s="633"/>
      <c r="H141" s="634"/>
      <c r="I141" s="32"/>
      <c r="J141" s="32"/>
      <c r="K141" s="64"/>
      <c r="L141" s="31"/>
      <c r="M141" s="32"/>
      <c r="N141" s="32"/>
      <c r="O141" s="32"/>
      <c r="P141" s="64"/>
      <c r="Q141" s="185"/>
    </row>
    <row r="142" ht="13.5" thickTop="1"/>
    <row r="143" spans="1:16" ht="20.25">
      <c r="A143" s="189" t="s">
        <v>328</v>
      </c>
      <c r="K143" s="238">
        <f>SUM(K93:K141)</f>
        <v>-5.4007</v>
      </c>
      <c r="P143" s="238">
        <f>SUM(P93:P141)</f>
        <v>-1.0366</v>
      </c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7" ht="18">
      <c r="A146" s="70"/>
      <c r="K146" s="19"/>
      <c r="P146" s="19"/>
      <c r="Q146" s="547" t="str">
        <f>NDPL!$Q$1</f>
        <v>APRIL-2012</v>
      </c>
    </row>
    <row r="147" spans="1:16" ht="12.75">
      <c r="A147" s="70"/>
      <c r="K147" s="19"/>
      <c r="P147" s="19"/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1" ht="13.5" thickBot="1">
      <c r="A150" s="2"/>
      <c r="B150" s="8"/>
      <c r="C150" s="8"/>
      <c r="D150" s="66"/>
      <c r="E150" s="66"/>
      <c r="F150" s="24"/>
      <c r="G150" s="24"/>
      <c r="H150" s="24"/>
      <c r="I150" s="24"/>
      <c r="J150" s="24"/>
      <c r="K150" s="67"/>
    </row>
    <row r="151" spans="1:17" ht="27.75">
      <c r="A151" s="579" t="s">
        <v>204</v>
      </c>
      <c r="B151" s="178"/>
      <c r="C151" s="174"/>
      <c r="D151" s="174"/>
      <c r="E151" s="174"/>
      <c r="F151" s="234"/>
      <c r="G151" s="234"/>
      <c r="H151" s="234"/>
      <c r="I151" s="234"/>
      <c r="J151" s="234"/>
      <c r="K151" s="235"/>
      <c r="L151" s="59"/>
      <c r="M151" s="59"/>
      <c r="N151" s="59"/>
      <c r="O151" s="59"/>
      <c r="P151" s="59"/>
      <c r="Q151" s="60"/>
    </row>
    <row r="152" spans="1:17" ht="24.75" customHeight="1">
      <c r="A152" s="578" t="s">
        <v>330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566">
        <f>K87</f>
        <v>16.794665246000008</v>
      </c>
      <c r="L152" s="349"/>
      <c r="M152" s="349"/>
      <c r="N152" s="349"/>
      <c r="O152" s="349"/>
      <c r="P152" s="566">
        <f>P87</f>
        <v>16.260734126000003</v>
      </c>
      <c r="Q152" s="61"/>
    </row>
    <row r="153" spans="1:17" ht="24.75" customHeight="1">
      <c r="A153" s="578" t="s">
        <v>329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6">
        <f>K143</f>
        <v>-5.4007</v>
      </c>
      <c r="L153" s="349"/>
      <c r="M153" s="349"/>
      <c r="N153" s="349"/>
      <c r="O153" s="349"/>
      <c r="P153" s="566">
        <f>P143</f>
        <v>-1.0366</v>
      </c>
      <c r="Q153" s="61"/>
    </row>
    <row r="154" spans="1:17" ht="24.75" customHeight="1">
      <c r="A154" s="578" t="s">
        <v>331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6">
        <f>'ROHTAK ROAD'!K44</f>
        <v>1.615975</v>
      </c>
      <c r="L154" s="349"/>
      <c r="M154" s="349"/>
      <c r="N154" s="349"/>
      <c r="O154" s="349"/>
      <c r="P154" s="566">
        <f>'ROHTAK ROAD'!P44</f>
        <v>0.22725</v>
      </c>
      <c r="Q154" s="61"/>
    </row>
    <row r="155" spans="1:17" ht="24.75" customHeight="1">
      <c r="A155" s="578" t="s">
        <v>332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6">
        <f>-MES!K39</f>
        <v>-0.12020000000000002</v>
      </c>
      <c r="L155" s="349"/>
      <c r="M155" s="349"/>
      <c r="N155" s="349"/>
      <c r="O155" s="349"/>
      <c r="P155" s="566">
        <f>-MES!P39</f>
        <v>-0.24059999999999998</v>
      </c>
      <c r="Q155" s="61"/>
    </row>
    <row r="156" spans="1:17" ht="29.25" customHeight="1" thickBot="1">
      <c r="A156" s="580" t="s">
        <v>205</v>
      </c>
      <c r="B156" s="236"/>
      <c r="C156" s="237"/>
      <c r="D156" s="237"/>
      <c r="E156" s="237"/>
      <c r="F156" s="237"/>
      <c r="G156" s="237"/>
      <c r="H156" s="237"/>
      <c r="I156" s="237"/>
      <c r="J156" s="237"/>
      <c r="K156" s="581">
        <f>SUM(K152:K155)</f>
        <v>12.889740246000008</v>
      </c>
      <c r="L156" s="567"/>
      <c r="M156" s="567"/>
      <c r="N156" s="567"/>
      <c r="O156" s="567"/>
      <c r="P156" s="581">
        <f>SUM(P152:P155)</f>
        <v>15.210784126000002</v>
      </c>
      <c r="Q156" s="190"/>
    </row>
    <row r="161" ht="13.5" thickBot="1"/>
    <row r="162" spans="1:17" ht="12.75">
      <c r="A162" s="275"/>
      <c r="B162" s="276"/>
      <c r="C162" s="276"/>
      <c r="D162" s="276"/>
      <c r="E162" s="276"/>
      <c r="F162" s="276"/>
      <c r="G162" s="276"/>
      <c r="H162" s="59"/>
      <c r="I162" s="59"/>
      <c r="J162" s="59"/>
      <c r="K162" s="59"/>
      <c r="L162" s="59"/>
      <c r="M162" s="59"/>
      <c r="N162" s="59"/>
      <c r="O162" s="59"/>
      <c r="P162" s="59"/>
      <c r="Q162" s="60"/>
    </row>
    <row r="163" spans="1:17" ht="26.25">
      <c r="A163" s="570" t="s">
        <v>342</v>
      </c>
      <c r="B163" s="267"/>
      <c r="C163" s="267"/>
      <c r="D163" s="267"/>
      <c r="E163" s="267"/>
      <c r="F163" s="267"/>
      <c r="G163" s="267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7"/>
      <c r="B164" s="267"/>
      <c r="C164" s="267"/>
      <c r="D164" s="267"/>
      <c r="E164" s="267"/>
      <c r="F164" s="267"/>
      <c r="G164" s="267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5.75">
      <c r="A165" s="278"/>
      <c r="B165" s="279"/>
      <c r="C165" s="279"/>
      <c r="D165" s="279"/>
      <c r="E165" s="279"/>
      <c r="F165" s="279"/>
      <c r="G165" s="279"/>
      <c r="H165" s="21"/>
      <c r="I165" s="21"/>
      <c r="J165" s="21"/>
      <c r="K165" s="321" t="s">
        <v>354</v>
      </c>
      <c r="L165" s="21"/>
      <c r="M165" s="21"/>
      <c r="N165" s="21"/>
      <c r="O165" s="21"/>
      <c r="P165" s="321" t="s">
        <v>355</v>
      </c>
      <c r="Q165" s="61"/>
    </row>
    <row r="166" spans="1:17" ht="12.75">
      <c r="A166" s="280"/>
      <c r="B166" s="163"/>
      <c r="C166" s="163"/>
      <c r="D166" s="163"/>
      <c r="E166" s="163"/>
      <c r="F166" s="163"/>
      <c r="G166" s="163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80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23.25">
      <c r="A168" s="568" t="s">
        <v>345</v>
      </c>
      <c r="B168" s="268"/>
      <c r="C168" s="268"/>
      <c r="D168" s="269"/>
      <c r="E168" s="269"/>
      <c r="F168" s="270"/>
      <c r="G168" s="269"/>
      <c r="H168" s="21"/>
      <c r="I168" s="21"/>
      <c r="J168" s="21"/>
      <c r="K168" s="573">
        <f>K156</f>
        <v>12.889740246000008</v>
      </c>
      <c r="L168" s="571" t="s">
        <v>343</v>
      </c>
      <c r="M168" s="520"/>
      <c r="N168" s="520"/>
      <c r="O168" s="520"/>
      <c r="P168" s="573">
        <f>P156</f>
        <v>15.210784126000002</v>
      </c>
      <c r="Q168" s="575" t="s">
        <v>343</v>
      </c>
    </row>
    <row r="169" spans="1:17" ht="23.25">
      <c r="A169" s="285"/>
      <c r="B169" s="271"/>
      <c r="C169" s="271"/>
      <c r="D169" s="267"/>
      <c r="E169" s="267"/>
      <c r="F169" s="272"/>
      <c r="G169" s="267"/>
      <c r="H169" s="21"/>
      <c r="I169" s="21"/>
      <c r="J169" s="21"/>
      <c r="K169" s="520"/>
      <c r="L169" s="572"/>
      <c r="M169" s="520"/>
      <c r="N169" s="520"/>
      <c r="O169" s="520"/>
      <c r="P169" s="520"/>
      <c r="Q169" s="576"/>
    </row>
    <row r="170" spans="1:17" ht="23.25">
      <c r="A170" s="569" t="s">
        <v>344</v>
      </c>
      <c r="B170" s="273"/>
      <c r="C170" s="53"/>
      <c r="D170" s="267"/>
      <c r="E170" s="267"/>
      <c r="F170" s="274"/>
      <c r="G170" s="269"/>
      <c r="H170" s="21"/>
      <c r="I170" s="21"/>
      <c r="J170" s="21"/>
      <c r="K170" s="520">
        <f>'STEPPED UP GENCO'!K46</f>
        <v>0.6575139299999999</v>
      </c>
      <c r="L170" s="571" t="s">
        <v>343</v>
      </c>
      <c r="M170" s="520"/>
      <c r="N170" s="520"/>
      <c r="O170" s="520"/>
      <c r="P170" s="573">
        <f>'STEPPED UP GENCO'!P46</f>
        <v>-1.7248577264</v>
      </c>
      <c r="Q170" s="575" t="s">
        <v>343</v>
      </c>
    </row>
    <row r="171" spans="1:17" ht="15">
      <c r="A171" s="28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66"/>
      <c r="M171" s="21"/>
      <c r="N171" s="21"/>
      <c r="O171" s="21"/>
      <c r="P171" s="21"/>
      <c r="Q171" s="577"/>
    </row>
    <row r="172" spans="1:17" ht="15">
      <c r="A172" s="28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6"/>
      <c r="M172" s="21"/>
      <c r="N172" s="21"/>
      <c r="O172" s="21"/>
      <c r="P172" s="21"/>
      <c r="Q172" s="577"/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77"/>
    </row>
    <row r="174" spans="1:17" ht="23.25">
      <c r="A174" s="281"/>
      <c r="B174" s="21"/>
      <c r="C174" s="21"/>
      <c r="D174" s="21"/>
      <c r="E174" s="21"/>
      <c r="F174" s="21"/>
      <c r="G174" s="21"/>
      <c r="H174" s="268"/>
      <c r="I174" s="268"/>
      <c r="J174" s="287" t="s">
        <v>346</v>
      </c>
      <c r="K174" s="574">
        <f>SUM(K168:K173)</f>
        <v>13.547254176000008</v>
      </c>
      <c r="L174" s="287" t="s">
        <v>343</v>
      </c>
      <c r="M174" s="520"/>
      <c r="N174" s="520"/>
      <c r="O174" s="520"/>
      <c r="P174" s="574">
        <f>SUM(P168:P173)</f>
        <v>13.485926399600002</v>
      </c>
      <c r="Q174" s="287" t="s">
        <v>343</v>
      </c>
    </row>
    <row r="175" spans="1:17" ht="13.5" thickBot="1">
      <c r="A175" s="28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="70" zoomScaleNormal="70" zoomScaleSheetLayoutView="70" zoomScalePageLayoutView="50" workbookViewId="0" topLeftCell="A55">
      <selection activeCell="N76" sqref="N76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0.57421875" style="0" customWidth="1"/>
  </cols>
  <sheetData>
    <row r="1" spans="1:17" ht="26.25">
      <c r="A1" s="1" t="s">
        <v>251</v>
      </c>
      <c r="Q1" s="223" t="str">
        <f>NDPL!Q1</f>
        <v>APRIL-2012</v>
      </c>
    </row>
    <row r="2" ht="18.75" customHeight="1">
      <c r="A2" s="99" t="s">
        <v>252</v>
      </c>
    </row>
    <row r="3" ht="23.25">
      <c r="A3" s="228" t="s">
        <v>225</v>
      </c>
    </row>
    <row r="4" spans="1:16" ht="24" thickBot="1">
      <c r="A4" s="537" t="s">
        <v>226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01/05/12</v>
      </c>
      <c r="H5" s="41" t="str">
        <f>NDPL!H5</f>
        <v>INTIAL READING 01/04/12</v>
      </c>
      <c r="I5" s="41" t="s">
        <v>4</v>
      </c>
      <c r="J5" s="41" t="s">
        <v>5</v>
      </c>
      <c r="K5" s="41" t="s">
        <v>6</v>
      </c>
      <c r="L5" s="43" t="str">
        <f>NDPL!G5</f>
        <v>FINAL READING 01/05/12</v>
      </c>
      <c r="M5" s="41" t="str">
        <f>NDPL!H5</f>
        <v>INTIAL READING 01/04/12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18" customHeight="1" thickTop="1">
      <c r="A7" s="191"/>
      <c r="B7" s="192" t="s">
        <v>207</v>
      </c>
      <c r="C7" s="193"/>
      <c r="D7" s="193"/>
      <c r="E7" s="193"/>
      <c r="F7" s="193"/>
      <c r="G7" s="73"/>
      <c r="H7" s="74"/>
      <c r="I7" s="636"/>
      <c r="J7" s="636"/>
      <c r="K7" s="636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113</v>
      </c>
      <c r="C8" s="196"/>
      <c r="D8" s="197"/>
      <c r="E8" s="198"/>
      <c r="F8" s="199"/>
      <c r="G8" s="79"/>
      <c r="H8" s="80"/>
      <c r="I8" s="637"/>
      <c r="J8" s="637"/>
      <c r="K8" s="637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114</v>
      </c>
      <c r="C9" s="196">
        <v>4865136</v>
      </c>
      <c r="D9" s="200" t="s">
        <v>13</v>
      </c>
      <c r="E9" s="316" t="s">
        <v>361</v>
      </c>
      <c r="F9" s="201">
        <v>200</v>
      </c>
      <c r="G9" s="703">
        <v>26522</v>
      </c>
      <c r="H9" s="704">
        <v>24406</v>
      </c>
      <c r="I9" s="637">
        <f aca="true" t="shared" si="0" ref="I9:I15">G9-H9</f>
        <v>2116</v>
      </c>
      <c r="J9" s="637">
        <f aca="true" t="shared" si="1" ref="J9:J53">$F9*I9</f>
        <v>423200</v>
      </c>
      <c r="K9" s="736">
        <f aca="true" t="shared" si="2" ref="K9:K53">J9/1000000</f>
        <v>0.4232</v>
      </c>
      <c r="L9" s="703">
        <v>62480</v>
      </c>
      <c r="M9" s="704">
        <v>62490</v>
      </c>
      <c r="N9" s="637">
        <f aca="true" t="shared" si="3" ref="N9:N15">L9-M9</f>
        <v>-10</v>
      </c>
      <c r="O9" s="637">
        <f aca="true" t="shared" si="4" ref="O9:O53">$F9*N9</f>
        <v>-2000</v>
      </c>
      <c r="P9" s="637">
        <f aca="true" t="shared" si="5" ref="P9:P53">O9/1000000</f>
        <v>-0.002</v>
      </c>
      <c r="Q9" s="589"/>
    </row>
    <row r="10" spans="1:17" ht="18" customHeight="1">
      <c r="A10" s="194">
        <v>2</v>
      </c>
      <c r="B10" s="195" t="s">
        <v>115</v>
      </c>
      <c r="C10" s="196">
        <v>4865137</v>
      </c>
      <c r="D10" s="200" t="s">
        <v>13</v>
      </c>
      <c r="E10" s="316" t="s">
        <v>361</v>
      </c>
      <c r="F10" s="201">
        <v>100</v>
      </c>
      <c r="G10" s="448">
        <v>44190</v>
      </c>
      <c r="H10" s="449">
        <v>38195</v>
      </c>
      <c r="I10" s="637">
        <f t="shared" si="0"/>
        <v>5995</v>
      </c>
      <c r="J10" s="637">
        <f t="shared" si="1"/>
        <v>599500</v>
      </c>
      <c r="K10" s="736">
        <f t="shared" si="2"/>
        <v>0.5995</v>
      </c>
      <c r="L10" s="448">
        <v>121505</v>
      </c>
      <c r="M10" s="449">
        <v>121505</v>
      </c>
      <c r="N10" s="625">
        <f t="shared" si="3"/>
        <v>0</v>
      </c>
      <c r="O10" s="625">
        <f t="shared" si="4"/>
        <v>0</v>
      </c>
      <c r="P10" s="625">
        <f t="shared" si="5"/>
        <v>0</v>
      </c>
      <c r="Q10" s="184"/>
    </row>
    <row r="11" spans="1:17" ht="18">
      <c r="A11" s="194">
        <v>3</v>
      </c>
      <c r="B11" s="195" t="s">
        <v>116</v>
      </c>
      <c r="C11" s="196">
        <v>4865138</v>
      </c>
      <c r="D11" s="200" t="s">
        <v>13</v>
      </c>
      <c r="E11" s="316" t="s">
        <v>361</v>
      </c>
      <c r="F11" s="201">
        <v>200</v>
      </c>
      <c r="G11" s="718">
        <v>988140</v>
      </c>
      <c r="H11" s="719">
        <v>988843</v>
      </c>
      <c r="I11" s="638">
        <f t="shared" si="0"/>
        <v>-703</v>
      </c>
      <c r="J11" s="638">
        <f t="shared" si="1"/>
        <v>-140600</v>
      </c>
      <c r="K11" s="737">
        <f t="shared" si="2"/>
        <v>-0.1406</v>
      </c>
      <c r="L11" s="718">
        <v>4293</v>
      </c>
      <c r="M11" s="719">
        <v>4293</v>
      </c>
      <c r="N11" s="638">
        <f t="shared" si="3"/>
        <v>0</v>
      </c>
      <c r="O11" s="638">
        <f t="shared" si="4"/>
        <v>0</v>
      </c>
      <c r="P11" s="638">
        <f t="shared" si="5"/>
        <v>0</v>
      </c>
      <c r="Q11" s="714"/>
    </row>
    <row r="12" spans="1:17" ht="18">
      <c r="A12" s="194">
        <v>4</v>
      </c>
      <c r="B12" s="195" t="s">
        <v>117</v>
      </c>
      <c r="C12" s="196">
        <v>4865139</v>
      </c>
      <c r="D12" s="200" t="s">
        <v>13</v>
      </c>
      <c r="E12" s="316" t="s">
        <v>361</v>
      </c>
      <c r="F12" s="201">
        <v>200</v>
      </c>
      <c r="G12" s="448">
        <v>47924</v>
      </c>
      <c r="H12" s="449">
        <v>44652</v>
      </c>
      <c r="I12" s="637">
        <f t="shared" si="0"/>
        <v>3272</v>
      </c>
      <c r="J12" s="637">
        <f t="shared" si="1"/>
        <v>654400</v>
      </c>
      <c r="K12" s="736">
        <f t="shared" si="2"/>
        <v>0.6544</v>
      </c>
      <c r="L12" s="448">
        <v>80321</v>
      </c>
      <c r="M12" s="449">
        <v>80321</v>
      </c>
      <c r="N12" s="625">
        <f t="shared" si="3"/>
        <v>0</v>
      </c>
      <c r="O12" s="625">
        <f t="shared" si="4"/>
        <v>0</v>
      </c>
      <c r="P12" s="625">
        <f t="shared" si="5"/>
        <v>0</v>
      </c>
      <c r="Q12" s="706"/>
    </row>
    <row r="13" spans="1:17" ht="18" customHeight="1">
      <c r="A13" s="194">
        <v>5</v>
      </c>
      <c r="B13" s="195" t="s">
        <v>118</v>
      </c>
      <c r="C13" s="196">
        <v>4864948</v>
      </c>
      <c r="D13" s="200" t="s">
        <v>13</v>
      </c>
      <c r="E13" s="316" t="s">
        <v>361</v>
      </c>
      <c r="F13" s="201">
        <v>1000</v>
      </c>
      <c r="G13" s="448">
        <v>67942</v>
      </c>
      <c r="H13" s="449">
        <v>67410</v>
      </c>
      <c r="I13" s="637">
        <f t="shared" si="0"/>
        <v>532</v>
      </c>
      <c r="J13" s="637">
        <f t="shared" si="1"/>
        <v>532000</v>
      </c>
      <c r="K13" s="736">
        <f t="shared" si="2"/>
        <v>0.532</v>
      </c>
      <c r="L13" s="448">
        <v>232</v>
      </c>
      <c r="M13" s="449">
        <v>232</v>
      </c>
      <c r="N13" s="625">
        <f t="shared" si="3"/>
        <v>0</v>
      </c>
      <c r="O13" s="625">
        <f t="shared" si="4"/>
        <v>0</v>
      </c>
      <c r="P13" s="625">
        <f t="shared" si="5"/>
        <v>0</v>
      </c>
      <c r="Q13" s="184"/>
    </row>
    <row r="14" spans="1:17" ht="18" customHeight="1">
      <c r="A14" s="194">
        <v>6</v>
      </c>
      <c r="B14" s="195" t="s">
        <v>390</v>
      </c>
      <c r="C14" s="196">
        <v>4864949</v>
      </c>
      <c r="D14" s="200" t="s">
        <v>13</v>
      </c>
      <c r="E14" s="316" t="s">
        <v>361</v>
      </c>
      <c r="F14" s="201">
        <v>1000</v>
      </c>
      <c r="G14" s="448">
        <v>9201</v>
      </c>
      <c r="H14" s="449">
        <v>5877</v>
      </c>
      <c r="I14" s="637">
        <f t="shared" si="0"/>
        <v>3324</v>
      </c>
      <c r="J14" s="637">
        <f t="shared" si="1"/>
        <v>3324000</v>
      </c>
      <c r="K14" s="736">
        <f t="shared" si="2"/>
        <v>3.324</v>
      </c>
      <c r="L14" s="448">
        <v>54</v>
      </c>
      <c r="M14" s="449">
        <v>54</v>
      </c>
      <c r="N14" s="625">
        <f t="shared" si="3"/>
        <v>0</v>
      </c>
      <c r="O14" s="625">
        <f t="shared" si="4"/>
        <v>0</v>
      </c>
      <c r="P14" s="625">
        <f t="shared" si="5"/>
        <v>0</v>
      </c>
      <c r="Q14" s="590"/>
    </row>
    <row r="15" spans="1:17" ht="18" customHeight="1">
      <c r="A15" s="194">
        <v>7</v>
      </c>
      <c r="B15" s="490" t="s">
        <v>377</v>
      </c>
      <c r="C15" s="495">
        <v>5128434</v>
      </c>
      <c r="D15" s="200" t="s">
        <v>13</v>
      </c>
      <c r="E15" s="316" t="s">
        <v>361</v>
      </c>
      <c r="F15" s="504">
        <v>800</v>
      </c>
      <c r="G15" s="448">
        <v>993544</v>
      </c>
      <c r="H15" s="449">
        <v>994597</v>
      </c>
      <c r="I15" s="637">
        <f t="shared" si="0"/>
        <v>-1053</v>
      </c>
      <c r="J15" s="637">
        <f t="shared" si="1"/>
        <v>-842400</v>
      </c>
      <c r="K15" s="736">
        <f t="shared" si="2"/>
        <v>-0.8424</v>
      </c>
      <c r="L15" s="448">
        <v>998394</v>
      </c>
      <c r="M15" s="449">
        <v>998394</v>
      </c>
      <c r="N15" s="625">
        <f t="shared" si="3"/>
        <v>0</v>
      </c>
      <c r="O15" s="625">
        <f t="shared" si="4"/>
        <v>0</v>
      </c>
      <c r="P15" s="625">
        <f t="shared" si="5"/>
        <v>0</v>
      </c>
      <c r="Q15" s="184"/>
    </row>
    <row r="16" spans="1:17" ht="18" customHeight="1">
      <c r="A16" s="194">
        <v>8</v>
      </c>
      <c r="B16" s="490" t="s">
        <v>405</v>
      </c>
      <c r="C16" s="495">
        <v>5128445</v>
      </c>
      <c r="D16" s="200" t="s">
        <v>13</v>
      </c>
      <c r="E16" s="316" t="s">
        <v>361</v>
      </c>
      <c r="F16" s="504">
        <v>800</v>
      </c>
      <c r="G16" s="448">
        <v>3568</v>
      </c>
      <c r="H16" s="449">
        <v>2398</v>
      </c>
      <c r="I16" s="637">
        <f>G16-H16</f>
        <v>1170</v>
      </c>
      <c r="J16" s="637">
        <f t="shared" si="1"/>
        <v>936000</v>
      </c>
      <c r="K16" s="736">
        <f t="shared" si="2"/>
        <v>0.936</v>
      </c>
      <c r="L16" s="448">
        <v>160</v>
      </c>
      <c r="M16" s="449">
        <v>160</v>
      </c>
      <c r="N16" s="625">
        <f>L16-M16</f>
        <v>0</v>
      </c>
      <c r="O16" s="625">
        <f t="shared" si="4"/>
        <v>0</v>
      </c>
      <c r="P16" s="625">
        <f t="shared" si="5"/>
        <v>0</v>
      </c>
      <c r="Q16" s="184"/>
    </row>
    <row r="17" spans="1:17" ht="18" customHeight="1">
      <c r="A17" s="194"/>
      <c r="B17" s="202" t="s">
        <v>396</v>
      </c>
      <c r="C17" s="196"/>
      <c r="D17" s="200"/>
      <c r="E17" s="316"/>
      <c r="F17" s="201"/>
      <c r="G17" s="133"/>
      <c r="H17" s="539"/>
      <c r="I17" s="638"/>
      <c r="J17" s="638"/>
      <c r="K17" s="638"/>
      <c r="L17" s="542"/>
      <c r="M17" s="81"/>
      <c r="N17" s="625"/>
      <c r="O17" s="625"/>
      <c r="P17" s="625"/>
      <c r="Q17" s="184"/>
    </row>
    <row r="18" spans="1:17" ht="18" customHeight="1">
      <c r="A18" s="194">
        <v>9</v>
      </c>
      <c r="B18" s="195" t="s">
        <v>208</v>
      </c>
      <c r="C18" s="196">
        <v>4865124</v>
      </c>
      <c r="D18" s="197" t="s">
        <v>13</v>
      </c>
      <c r="E18" s="316" t="s">
        <v>361</v>
      </c>
      <c r="F18" s="201">
        <v>100</v>
      </c>
      <c r="G18" s="448">
        <v>998362</v>
      </c>
      <c r="H18" s="449">
        <v>998367</v>
      </c>
      <c r="I18" s="638">
        <f aca="true" t="shared" si="6" ref="I18:I25">G18-H18</f>
        <v>-5</v>
      </c>
      <c r="J18" s="638">
        <f t="shared" si="1"/>
        <v>-500</v>
      </c>
      <c r="K18" s="638">
        <f t="shared" si="2"/>
        <v>-0.0005</v>
      </c>
      <c r="L18" s="448">
        <v>290071</v>
      </c>
      <c r="M18" s="449">
        <v>287049</v>
      </c>
      <c r="N18" s="625">
        <f aca="true" t="shared" si="7" ref="N18:N25">L18-M18</f>
        <v>3022</v>
      </c>
      <c r="O18" s="625">
        <f t="shared" si="4"/>
        <v>302200</v>
      </c>
      <c r="P18" s="625">
        <f t="shared" si="5"/>
        <v>0.3022</v>
      </c>
      <c r="Q18" s="184"/>
    </row>
    <row r="19" spans="1:17" ht="18" customHeight="1">
      <c r="A19" s="194">
        <v>10</v>
      </c>
      <c r="B19" s="195" t="s">
        <v>209</v>
      </c>
      <c r="C19" s="196">
        <v>4865125</v>
      </c>
      <c r="D19" s="200" t="s">
        <v>13</v>
      </c>
      <c r="E19" s="316" t="s">
        <v>361</v>
      </c>
      <c r="F19" s="201">
        <v>100</v>
      </c>
      <c r="G19" s="448">
        <v>7079</v>
      </c>
      <c r="H19" s="449">
        <v>6952</v>
      </c>
      <c r="I19" s="638">
        <f t="shared" si="6"/>
        <v>127</v>
      </c>
      <c r="J19" s="638">
        <f t="shared" si="1"/>
        <v>12700</v>
      </c>
      <c r="K19" s="638">
        <f t="shared" si="2"/>
        <v>0.0127</v>
      </c>
      <c r="L19" s="448">
        <v>422564</v>
      </c>
      <c r="M19" s="449">
        <v>420168</v>
      </c>
      <c r="N19" s="625">
        <f t="shared" si="7"/>
        <v>2396</v>
      </c>
      <c r="O19" s="625">
        <f t="shared" si="4"/>
        <v>239600</v>
      </c>
      <c r="P19" s="625">
        <f t="shared" si="5"/>
        <v>0.2396</v>
      </c>
      <c r="Q19" s="184"/>
    </row>
    <row r="20" spans="1:17" ht="18" customHeight="1">
      <c r="A20" s="194">
        <v>11</v>
      </c>
      <c r="B20" s="198" t="s">
        <v>210</v>
      </c>
      <c r="C20" s="196">
        <v>4865126</v>
      </c>
      <c r="D20" s="200" t="s">
        <v>13</v>
      </c>
      <c r="E20" s="316" t="s">
        <v>361</v>
      </c>
      <c r="F20" s="201">
        <v>100</v>
      </c>
      <c r="G20" s="448">
        <v>11134</v>
      </c>
      <c r="H20" s="449">
        <v>11134</v>
      </c>
      <c r="I20" s="638">
        <f t="shared" si="6"/>
        <v>0</v>
      </c>
      <c r="J20" s="638">
        <f t="shared" si="1"/>
        <v>0</v>
      </c>
      <c r="K20" s="638">
        <f t="shared" si="2"/>
        <v>0</v>
      </c>
      <c r="L20" s="448">
        <v>224126</v>
      </c>
      <c r="M20" s="449">
        <v>214859</v>
      </c>
      <c r="N20" s="625">
        <f t="shared" si="7"/>
        <v>9267</v>
      </c>
      <c r="O20" s="625">
        <f t="shared" si="4"/>
        <v>926700</v>
      </c>
      <c r="P20" s="625">
        <f t="shared" si="5"/>
        <v>0.9267</v>
      </c>
      <c r="Q20" s="184"/>
    </row>
    <row r="21" spans="1:17" ht="18" customHeight="1">
      <c r="A21" s="194">
        <v>12</v>
      </c>
      <c r="B21" s="195" t="s">
        <v>211</v>
      </c>
      <c r="C21" s="196">
        <v>4865127</v>
      </c>
      <c r="D21" s="200" t="s">
        <v>13</v>
      </c>
      <c r="E21" s="316" t="s">
        <v>361</v>
      </c>
      <c r="F21" s="201">
        <v>100</v>
      </c>
      <c r="G21" s="448">
        <v>5280</v>
      </c>
      <c r="H21" s="449">
        <v>5301</v>
      </c>
      <c r="I21" s="638">
        <f t="shared" si="6"/>
        <v>-21</v>
      </c>
      <c r="J21" s="638">
        <f t="shared" si="1"/>
        <v>-2100</v>
      </c>
      <c r="K21" s="638">
        <f t="shared" si="2"/>
        <v>-0.0021</v>
      </c>
      <c r="L21" s="448">
        <v>301349</v>
      </c>
      <c r="M21" s="449">
        <v>301378</v>
      </c>
      <c r="N21" s="625">
        <f t="shared" si="7"/>
        <v>-29</v>
      </c>
      <c r="O21" s="625">
        <f t="shared" si="4"/>
        <v>-2900</v>
      </c>
      <c r="P21" s="625">
        <f t="shared" si="5"/>
        <v>-0.0029</v>
      </c>
      <c r="Q21" s="184"/>
    </row>
    <row r="22" spans="1:17" ht="18" customHeight="1">
      <c r="A22" s="194">
        <v>13</v>
      </c>
      <c r="B22" s="195" t="s">
        <v>212</v>
      </c>
      <c r="C22" s="196">
        <v>4865128</v>
      </c>
      <c r="D22" s="200" t="s">
        <v>13</v>
      </c>
      <c r="E22" s="316" t="s">
        <v>361</v>
      </c>
      <c r="F22" s="201">
        <v>100</v>
      </c>
      <c r="G22" s="448">
        <v>998701</v>
      </c>
      <c r="H22" s="449">
        <v>998701</v>
      </c>
      <c r="I22" s="638">
        <f t="shared" si="6"/>
        <v>0</v>
      </c>
      <c r="J22" s="638">
        <f t="shared" si="1"/>
        <v>0</v>
      </c>
      <c r="K22" s="638">
        <f t="shared" si="2"/>
        <v>0</v>
      </c>
      <c r="L22" s="448">
        <v>234542</v>
      </c>
      <c r="M22" s="449">
        <v>232057</v>
      </c>
      <c r="N22" s="625">
        <f t="shared" si="7"/>
        <v>2485</v>
      </c>
      <c r="O22" s="625">
        <f t="shared" si="4"/>
        <v>248500</v>
      </c>
      <c r="P22" s="625">
        <f t="shared" si="5"/>
        <v>0.2485</v>
      </c>
      <c r="Q22" s="184"/>
    </row>
    <row r="23" spans="1:17" ht="18" customHeight="1">
      <c r="A23" s="194">
        <v>14</v>
      </c>
      <c r="B23" s="195" t="s">
        <v>213</v>
      </c>
      <c r="C23" s="196">
        <v>4865129</v>
      </c>
      <c r="D23" s="197" t="s">
        <v>13</v>
      </c>
      <c r="E23" s="316" t="s">
        <v>361</v>
      </c>
      <c r="F23" s="201">
        <v>100</v>
      </c>
      <c r="G23" s="448">
        <v>200</v>
      </c>
      <c r="H23" s="449">
        <v>93</v>
      </c>
      <c r="I23" s="638">
        <f t="shared" si="6"/>
        <v>107</v>
      </c>
      <c r="J23" s="638">
        <f t="shared" si="1"/>
        <v>10700</v>
      </c>
      <c r="K23" s="638">
        <f t="shared" si="2"/>
        <v>0.0107</v>
      </c>
      <c r="L23" s="448">
        <v>132685</v>
      </c>
      <c r="M23" s="449">
        <v>131089</v>
      </c>
      <c r="N23" s="625">
        <f t="shared" si="7"/>
        <v>1596</v>
      </c>
      <c r="O23" s="625">
        <f t="shared" si="4"/>
        <v>159600</v>
      </c>
      <c r="P23" s="625">
        <f t="shared" si="5"/>
        <v>0.1596</v>
      </c>
      <c r="Q23" s="184"/>
    </row>
    <row r="24" spans="1:17" ht="18" customHeight="1">
      <c r="A24" s="194">
        <v>15</v>
      </c>
      <c r="B24" s="195" t="s">
        <v>214</v>
      </c>
      <c r="C24" s="196">
        <v>4865130</v>
      </c>
      <c r="D24" s="200" t="s">
        <v>13</v>
      </c>
      <c r="E24" s="316" t="s">
        <v>361</v>
      </c>
      <c r="F24" s="201">
        <v>100</v>
      </c>
      <c r="G24" s="448">
        <v>12996</v>
      </c>
      <c r="H24" s="449">
        <v>12970</v>
      </c>
      <c r="I24" s="638">
        <f t="shared" si="6"/>
        <v>26</v>
      </c>
      <c r="J24" s="638">
        <f t="shared" si="1"/>
        <v>2600</v>
      </c>
      <c r="K24" s="638">
        <f t="shared" si="2"/>
        <v>0.0026</v>
      </c>
      <c r="L24" s="448">
        <v>197501</v>
      </c>
      <c r="M24" s="449">
        <v>193305</v>
      </c>
      <c r="N24" s="625">
        <f t="shared" si="7"/>
        <v>4196</v>
      </c>
      <c r="O24" s="625">
        <f t="shared" si="4"/>
        <v>419600</v>
      </c>
      <c r="P24" s="625">
        <f t="shared" si="5"/>
        <v>0.4196</v>
      </c>
      <c r="Q24" s="184"/>
    </row>
    <row r="25" spans="1:17" ht="18" customHeight="1">
      <c r="A25" s="194">
        <v>16</v>
      </c>
      <c r="B25" s="195" t="s">
        <v>215</v>
      </c>
      <c r="C25" s="196">
        <v>4865131</v>
      </c>
      <c r="D25" s="200" t="s">
        <v>13</v>
      </c>
      <c r="E25" s="316" t="s">
        <v>361</v>
      </c>
      <c r="F25" s="201">
        <v>100</v>
      </c>
      <c r="G25" s="448">
        <v>13456</v>
      </c>
      <c r="H25" s="449">
        <v>13229</v>
      </c>
      <c r="I25" s="638">
        <f t="shared" si="6"/>
        <v>227</v>
      </c>
      <c r="J25" s="638">
        <f t="shared" si="1"/>
        <v>22700</v>
      </c>
      <c r="K25" s="638">
        <f t="shared" si="2"/>
        <v>0.0227</v>
      </c>
      <c r="L25" s="448">
        <v>235341</v>
      </c>
      <c r="M25" s="449">
        <v>230500</v>
      </c>
      <c r="N25" s="625">
        <f t="shared" si="7"/>
        <v>4841</v>
      </c>
      <c r="O25" s="625">
        <f t="shared" si="4"/>
        <v>484100</v>
      </c>
      <c r="P25" s="625">
        <f t="shared" si="5"/>
        <v>0.4841</v>
      </c>
      <c r="Q25" s="184"/>
    </row>
    <row r="26" spans="1:17" ht="18" customHeight="1">
      <c r="A26" s="194"/>
      <c r="B26" s="203" t="s">
        <v>216</v>
      </c>
      <c r="C26" s="196"/>
      <c r="D26" s="200"/>
      <c r="E26" s="316"/>
      <c r="F26" s="201"/>
      <c r="G26" s="133"/>
      <c r="H26" s="539"/>
      <c r="I26" s="638"/>
      <c r="J26" s="638"/>
      <c r="K26" s="638"/>
      <c r="L26" s="542"/>
      <c r="M26" s="81"/>
      <c r="N26" s="625"/>
      <c r="O26" s="625"/>
      <c r="P26" s="625"/>
      <c r="Q26" s="184"/>
    </row>
    <row r="27" spans="1:17" ht="18" customHeight="1">
      <c r="A27" s="194">
        <v>17</v>
      </c>
      <c r="B27" s="195" t="s">
        <v>217</v>
      </c>
      <c r="C27" s="196">
        <v>4865037</v>
      </c>
      <c r="D27" s="200" t="s">
        <v>13</v>
      </c>
      <c r="E27" s="316" t="s">
        <v>361</v>
      </c>
      <c r="F27" s="201">
        <v>1100</v>
      </c>
      <c r="G27" s="448">
        <v>0</v>
      </c>
      <c r="H27" s="449">
        <v>0</v>
      </c>
      <c r="I27" s="638">
        <f>G27-H27</f>
        <v>0</v>
      </c>
      <c r="J27" s="638">
        <f t="shared" si="1"/>
        <v>0</v>
      </c>
      <c r="K27" s="638">
        <f t="shared" si="2"/>
        <v>0</v>
      </c>
      <c r="L27" s="448">
        <v>58339</v>
      </c>
      <c r="M27" s="449">
        <v>56914</v>
      </c>
      <c r="N27" s="625">
        <f>L27-M27</f>
        <v>1425</v>
      </c>
      <c r="O27" s="625">
        <f t="shared" si="4"/>
        <v>1567500</v>
      </c>
      <c r="P27" s="625">
        <f t="shared" si="5"/>
        <v>1.5675</v>
      </c>
      <c r="Q27" s="184"/>
    </row>
    <row r="28" spans="1:17" ht="18" customHeight="1">
      <c r="A28" s="194">
        <v>18</v>
      </c>
      <c r="B28" s="195" t="s">
        <v>218</v>
      </c>
      <c r="C28" s="196">
        <v>4865038</v>
      </c>
      <c r="D28" s="200" t="s">
        <v>13</v>
      </c>
      <c r="E28" s="316" t="s">
        <v>361</v>
      </c>
      <c r="F28" s="201">
        <v>1000</v>
      </c>
      <c r="G28" s="448">
        <v>4820</v>
      </c>
      <c r="H28" s="449">
        <v>4972</v>
      </c>
      <c r="I28" s="638">
        <f>G28-H28</f>
        <v>-152</v>
      </c>
      <c r="J28" s="638">
        <f t="shared" si="1"/>
        <v>-152000</v>
      </c>
      <c r="K28" s="638">
        <f t="shared" si="2"/>
        <v>-0.152</v>
      </c>
      <c r="L28" s="448">
        <v>36470</v>
      </c>
      <c r="M28" s="449">
        <v>36470</v>
      </c>
      <c r="N28" s="625">
        <f>L28-M28</f>
        <v>0</v>
      </c>
      <c r="O28" s="625">
        <f t="shared" si="4"/>
        <v>0</v>
      </c>
      <c r="P28" s="625">
        <f t="shared" si="5"/>
        <v>0</v>
      </c>
      <c r="Q28" s="184"/>
    </row>
    <row r="29" spans="1:17" ht="18" customHeight="1">
      <c r="A29" s="194">
        <v>19</v>
      </c>
      <c r="B29" s="195" t="s">
        <v>219</v>
      </c>
      <c r="C29" s="196">
        <v>4865039</v>
      </c>
      <c r="D29" s="200" t="s">
        <v>13</v>
      </c>
      <c r="E29" s="316" t="s">
        <v>361</v>
      </c>
      <c r="F29" s="201">
        <v>1100</v>
      </c>
      <c r="G29" s="448">
        <v>0</v>
      </c>
      <c r="H29" s="449">
        <v>0</v>
      </c>
      <c r="I29" s="638">
        <f>G29-H29</f>
        <v>0</v>
      </c>
      <c r="J29" s="638">
        <f t="shared" si="1"/>
        <v>0</v>
      </c>
      <c r="K29" s="638">
        <f t="shared" si="2"/>
        <v>0</v>
      </c>
      <c r="L29" s="448">
        <v>131743</v>
      </c>
      <c r="M29" s="449">
        <v>131186</v>
      </c>
      <c r="N29" s="625">
        <f>L29-M29</f>
        <v>557</v>
      </c>
      <c r="O29" s="625">
        <f t="shared" si="4"/>
        <v>612700</v>
      </c>
      <c r="P29" s="625">
        <f t="shared" si="5"/>
        <v>0.6127</v>
      </c>
      <c r="Q29" s="184"/>
    </row>
    <row r="30" spans="1:17" ht="18" customHeight="1">
      <c r="A30" s="194">
        <v>20</v>
      </c>
      <c r="B30" s="198" t="s">
        <v>220</v>
      </c>
      <c r="C30" s="196">
        <v>4865040</v>
      </c>
      <c r="D30" s="200" t="s">
        <v>13</v>
      </c>
      <c r="E30" s="316" t="s">
        <v>361</v>
      </c>
      <c r="F30" s="201">
        <v>1000</v>
      </c>
      <c r="G30" s="448">
        <v>9080</v>
      </c>
      <c r="H30" s="449">
        <v>8285</v>
      </c>
      <c r="I30" s="638">
        <f>G30-H30</f>
        <v>795</v>
      </c>
      <c r="J30" s="638">
        <f t="shared" si="1"/>
        <v>795000</v>
      </c>
      <c r="K30" s="638">
        <f t="shared" si="2"/>
        <v>0.795</v>
      </c>
      <c r="L30" s="448">
        <v>48402</v>
      </c>
      <c r="M30" s="449">
        <v>48402</v>
      </c>
      <c r="N30" s="625">
        <f>L30-M30</f>
        <v>0</v>
      </c>
      <c r="O30" s="625">
        <f t="shared" si="4"/>
        <v>0</v>
      </c>
      <c r="P30" s="625">
        <f t="shared" si="5"/>
        <v>0</v>
      </c>
      <c r="Q30" s="184"/>
    </row>
    <row r="31" spans="1:17" ht="18" customHeight="1">
      <c r="A31" s="194"/>
      <c r="B31" s="203"/>
      <c r="C31" s="196"/>
      <c r="D31" s="200"/>
      <c r="E31" s="316"/>
      <c r="F31" s="201"/>
      <c r="G31" s="133"/>
      <c r="H31" s="81"/>
      <c r="I31" s="637"/>
      <c r="J31" s="637"/>
      <c r="K31" s="639">
        <f>SUM(K27:K30)</f>
        <v>0.643</v>
      </c>
      <c r="L31" s="224"/>
      <c r="M31" s="81"/>
      <c r="N31" s="625"/>
      <c r="O31" s="625"/>
      <c r="P31" s="692">
        <f>SUM(P27:P30)</f>
        <v>2.1802</v>
      </c>
      <c r="Q31" s="184"/>
    </row>
    <row r="32" spans="1:17" ht="18" customHeight="1">
      <c r="A32" s="194"/>
      <c r="B32" s="202" t="s">
        <v>122</v>
      </c>
      <c r="C32" s="196"/>
      <c r="D32" s="197"/>
      <c r="E32" s="316"/>
      <c r="F32" s="201"/>
      <c r="G32" s="133"/>
      <c r="H32" s="81"/>
      <c r="I32" s="637"/>
      <c r="J32" s="637"/>
      <c r="K32" s="637"/>
      <c r="L32" s="224"/>
      <c r="M32" s="81"/>
      <c r="N32" s="625"/>
      <c r="O32" s="625"/>
      <c r="P32" s="625"/>
      <c r="Q32" s="184"/>
    </row>
    <row r="33" spans="1:17" ht="18" customHeight="1">
      <c r="A33" s="194">
        <v>21</v>
      </c>
      <c r="B33" s="195" t="s">
        <v>189</v>
      </c>
      <c r="C33" s="196">
        <v>4864845</v>
      </c>
      <c r="D33" s="200" t="s">
        <v>13</v>
      </c>
      <c r="E33" s="316" t="s">
        <v>361</v>
      </c>
      <c r="F33" s="201">
        <v>1000</v>
      </c>
      <c r="G33" s="448">
        <v>660</v>
      </c>
      <c r="H33" s="449">
        <v>632</v>
      </c>
      <c r="I33" s="637">
        <f>G33-H33</f>
        <v>28</v>
      </c>
      <c r="J33" s="637">
        <f t="shared" si="1"/>
        <v>28000</v>
      </c>
      <c r="K33" s="637">
        <f t="shared" si="2"/>
        <v>0.028</v>
      </c>
      <c r="L33" s="448">
        <v>72621</v>
      </c>
      <c r="M33" s="449">
        <v>72621</v>
      </c>
      <c r="N33" s="625">
        <f>L33-M33</f>
        <v>0</v>
      </c>
      <c r="O33" s="625">
        <f t="shared" si="4"/>
        <v>0</v>
      </c>
      <c r="P33" s="625">
        <f t="shared" si="5"/>
        <v>0</v>
      </c>
      <c r="Q33" s="717"/>
    </row>
    <row r="34" spans="1:17" ht="18" customHeight="1">
      <c r="A34" s="194">
        <v>22</v>
      </c>
      <c r="B34" s="195" t="s">
        <v>190</v>
      </c>
      <c r="C34" s="196">
        <v>4864852</v>
      </c>
      <c r="D34" s="200" t="s">
        <v>13</v>
      </c>
      <c r="E34" s="316" t="s">
        <v>361</v>
      </c>
      <c r="F34" s="201">
        <v>1000</v>
      </c>
      <c r="G34" s="448">
        <v>7860</v>
      </c>
      <c r="H34" s="449">
        <v>6942</v>
      </c>
      <c r="I34" s="637">
        <f>G34-H34</f>
        <v>918</v>
      </c>
      <c r="J34" s="637">
        <f t="shared" si="1"/>
        <v>918000</v>
      </c>
      <c r="K34" s="637">
        <f t="shared" si="2"/>
        <v>0.918</v>
      </c>
      <c r="L34" s="448">
        <v>2117</v>
      </c>
      <c r="M34" s="449">
        <v>2117</v>
      </c>
      <c r="N34" s="625">
        <f>L34-M34</f>
        <v>0</v>
      </c>
      <c r="O34" s="625">
        <f t="shared" si="4"/>
        <v>0</v>
      </c>
      <c r="P34" s="625">
        <f t="shared" si="5"/>
        <v>0</v>
      </c>
      <c r="Q34" s="184"/>
    </row>
    <row r="35" spans="1:17" ht="18" customHeight="1">
      <c r="A35" s="194">
        <v>23</v>
      </c>
      <c r="B35" s="198" t="s">
        <v>191</v>
      </c>
      <c r="C35" s="196">
        <v>4865142</v>
      </c>
      <c r="D35" s="200" t="s">
        <v>13</v>
      </c>
      <c r="E35" s="316" t="s">
        <v>361</v>
      </c>
      <c r="F35" s="201">
        <v>100</v>
      </c>
      <c r="G35" s="448">
        <v>842227</v>
      </c>
      <c r="H35" s="449">
        <v>828626</v>
      </c>
      <c r="I35" s="637">
        <f>G35-H35</f>
        <v>13601</v>
      </c>
      <c r="J35" s="637">
        <f t="shared" si="1"/>
        <v>1360100</v>
      </c>
      <c r="K35" s="637">
        <f t="shared" si="2"/>
        <v>1.3601</v>
      </c>
      <c r="L35" s="448">
        <v>46068</v>
      </c>
      <c r="M35" s="449">
        <v>46063</v>
      </c>
      <c r="N35" s="625">
        <f>L35-M35</f>
        <v>5</v>
      </c>
      <c r="O35" s="625">
        <f t="shared" si="4"/>
        <v>500</v>
      </c>
      <c r="P35" s="625">
        <f t="shared" si="5"/>
        <v>0.0005</v>
      </c>
      <c r="Q35" s="184"/>
    </row>
    <row r="36" spans="1:17" ht="18" customHeight="1">
      <c r="A36" s="194">
        <v>24</v>
      </c>
      <c r="B36" s="203" t="s">
        <v>195</v>
      </c>
      <c r="C36" s="196"/>
      <c r="D36" s="200"/>
      <c r="E36" s="316"/>
      <c r="F36" s="201"/>
      <c r="G36" s="133"/>
      <c r="H36" s="81"/>
      <c r="I36" s="637"/>
      <c r="J36" s="637"/>
      <c r="K36" s="637"/>
      <c r="L36" s="224"/>
      <c r="M36" s="81"/>
      <c r="N36" s="625"/>
      <c r="O36" s="625"/>
      <c r="P36" s="625"/>
      <c r="Q36" s="184"/>
    </row>
    <row r="37" spans="1:17" ht="18" customHeight="1">
      <c r="A37" s="194">
        <v>25</v>
      </c>
      <c r="B37" s="195" t="s">
        <v>381</v>
      </c>
      <c r="C37" s="196">
        <v>4865103</v>
      </c>
      <c r="D37" s="200" t="s">
        <v>13</v>
      </c>
      <c r="E37" s="197" t="s">
        <v>14</v>
      </c>
      <c r="F37" s="201">
        <v>100</v>
      </c>
      <c r="G37" s="448">
        <v>49886</v>
      </c>
      <c r="H37" s="449">
        <v>42120</v>
      </c>
      <c r="I37" s="638">
        <f>G37-H37</f>
        <v>7766</v>
      </c>
      <c r="J37" s="638">
        <f>$F37*I37</f>
        <v>776600</v>
      </c>
      <c r="K37" s="638">
        <f>J37/1000000</f>
        <v>0.7766</v>
      </c>
      <c r="L37" s="448">
        <v>12543</v>
      </c>
      <c r="M37" s="449">
        <v>12543</v>
      </c>
      <c r="N37" s="625">
        <f>L37-M37</f>
        <v>0</v>
      </c>
      <c r="O37" s="625">
        <f>$F37*N37</f>
        <v>0</v>
      </c>
      <c r="P37" s="625">
        <f>O37/1000000</f>
        <v>0</v>
      </c>
      <c r="Q37" s="565"/>
    </row>
    <row r="38" spans="1:17" ht="18" customHeight="1">
      <c r="A38" s="194">
        <v>26</v>
      </c>
      <c r="B38" s="195" t="s">
        <v>222</v>
      </c>
      <c r="C38" s="196">
        <v>4865132</v>
      </c>
      <c r="D38" s="200" t="s">
        <v>13</v>
      </c>
      <c r="E38" s="316" t="s">
        <v>361</v>
      </c>
      <c r="F38" s="201">
        <v>100</v>
      </c>
      <c r="G38" s="448">
        <v>36248</v>
      </c>
      <c r="H38" s="449">
        <v>32690</v>
      </c>
      <c r="I38" s="638">
        <f>G38-H38</f>
        <v>3558</v>
      </c>
      <c r="J38" s="638">
        <f t="shared" si="1"/>
        <v>355800</v>
      </c>
      <c r="K38" s="638">
        <f t="shared" si="2"/>
        <v>0.3558</v>
      </c>
      <c r="L38" s="448">
        <v>636150</v>
      </c>
      <c r="M38" s="449">
        <v>630921</v>
      </c>
      <c r="N38" s="625">
        <f>L38-M38</f>
        <v>5229</v>
      </c>
      <c r="O38" s="625">
        <f t="shared" si="4"/>
        <v>522900</v>
      </c>
      <c r="P38" s="625">
        <f t="shared" si="5"/>
        <v>0.5229</v>
      </c>
      <c r="Q38" s="184"/>
    </row>
    <row r="39" spans="1:17" ht="18" customHeight="1" thickBot="1">
      <c r="A39" s="194">
        <v>27</v>
      </c>
      <c r="B39" s="215" t="s">
        <v>223</v>
      </c>
      <c r="C39" s="207">
        <v>4864803</v>
      </c>
      <c r="D39" s="209" t="s">
        <v>13</v>
      </c>
      <c r="E39" s="206" t="s">
        <v>361</v>
      </c>
      <c r="F39" s="216">
        <v>100</v>
      </c>
      <c r="G39" s="453">
        <v>111299</v>
      </c>
      <c r="H39" s="454">
        <v>110198</v>
      </c>
      <c r="I39" s="640">
        <f>G39-H39</f>
        <v>1101</v>
      </c>
      <c r="J39" s="640">
        <f t="shared" si="1"/>
        <v>110100</v>
      </c>
      <c r="K39" s="640">
        <f t="shared" si="2"/>
        <v>0.1101</v>
      </c>
      <c r="L39" s="448">
        <v>231508</v>
      </c>
      <c r="M39" s="454">
        <v>231424</v>
      </c>
      <c r="N39" s="635">
        <f>L39-M39</f>
        <v>84</v>
      </c>
      <c r="O39" s="635">
        <f t="shared" si="4"/>
        <v>8400</v>
      </c>
      <c r="P39" s="668">
        <f t="shared" si="5"/>
        <v>0.0084</v>
      </c>
      <c r="Q39" s="185"/>
    </row>
    <row r="40" spans="1:17" ht="18" customHeight="1" thickTop="1">
      <c r="A40" s="193"/>
      <c r="B40" s="195"/>
      <c r="C40" s="196"/>
      <c r="D40" s="197"/>
      <c r="E40" s="316"/>
      <c r="F40" s="196"/>
      <c r="G40" s="196"/>
      <c r="H40" s="81"/>
      <c r="I40" s="81"/>
      <c r="J40" s="81"/>
      <c r="K40" s="81"/>
      <c r="L40" s="541"/>
      <c r="M40" s="81"/>
      <c r="N40" s="81"/>
      <c r="O40" s="81"/>
      <c r="P40" s="81"/>
      <c r="Q40" s="27"/>
    </row>
    <row r="41" spans="1:17" ht="21" customHeight="1" thickBot="1">
      <c r="A41" s="220"/>
      <c r="B41" s="549"/>
      <c r="C41" s="207"/>
      <c r="D41" s="209"/>
      <c r="E41" s="206"/>
      <c r="F41" s="207"/>
      <c r="G41" s="207"/>
      <c r="H41" s="91"/>
      <c r="I41" s="91"/>
      <c r="J41" s="91"/>
      <c r="K41" s="91"/>
      <c r="L41" s="91"/>
      <c r="M41" s="91"/>
      <c r="N41" s="91"/>
      <c r="O41" s="91"/>
      <c r="P41" s="91"/>
      <c r="Q41" s="223" t="str">
        <f>NDPL!Q1</f>
        <v>APRIL-2012</v>
      </c>
    </row>
    <row r="42" spans="1:17" ht="21.75" customHeight="1" thickTop="1">
      <c r="A42" s="191"/>
      <c r="B42" s="553" t="s">
        <v>363</v>
      </c>
      <c r="C42" s="196"/>
      <c r="D42" s="197"/>
      <c r="E42" s="316"/>
      <c r="F42" s="196"/>
      <c r="G42" s="554"/>
      <c r="H42" s="81"/>
      <c r="I42" s="81"/>
      <c r="J42" s="81"/>
      <c r="K42" s="81"/>
      <c r="L42" s="554"/>
      <c r="M42" s="81"/>
      <c r="N42" s="81"/>
      <c r="O42" s="81"/>
      <c r="P42" s="555"/>
      <c r="Q42" s="556"/>
    </row>
    <row r="43" spans="1:17" ht="18" customHeight="1">
      <c r="A43" s="194"/>
      <c r="B43" s="202" t="s">
        <v>198</v>
      </c>
      <c r="C43" s="196"/>
      <c r="D43" s="197"/>
      <c r="E43" s="316"/>
      <c r="F43" s="201"/>
      <c r="G43" s="133"/>
      <c r="H43" s="81"/>
      <c r="I43" s="81"/>
      <c r="J43" s="81"/>
      <c r="K43" s="81"/>
      <c r="L43" s="224"/>
      <c r="M43" s="81"/>
      <c r="N43" s="81"/>
      <c r="O43" s="81"/>
      <c r="P43" s="81"/>
      <c r="Q43" s="184"/>
    </row>
    <row r="44" spans="1:17" ht="25.5">
      <c r="A44" s="194">
        <v>28</v>
      </c>
      <c r="B44" s="204" t="s">
        <v>224</v>
      </c>
      <c r="C44" s="196">
        <v>4865133</v>
      </c>
      <c r="D44" s="200" t="s">
        <v>13</v>
      </c>
      <c r="E44" s="316" t="s">
        <v>361</v>
      </c>
      <c r="F44" s="201">
        <v>100</v>
      </c>
      <c r="G44" s="448">
        <v>219464</v>
      </c>
      <c r="H44" s="449">
        <v>215395</v>
      </c>
      <c r="I44" s="625">
        <f>G44-H44</f>
        <v>4069</v>
      </c>
      <c r="J44" s="625">
        <f t="shared" si="1"/>
        <v>406900</v>
      </c>
      <c r="K44" s="625">
        <f t="shared" si="2"/>
        <v>0.4069</v>
      </c>
      <c r="L44" s="448">
        <v>36220</v>
      </c>
      <c r="M44" s="449">
        <v>36220</v>
      </c>
      <c r="N44" s="625">
        <f>L44-M44</f>
        <v>0</v>
      </c>
      <c r="O44" s="625">
        <f t="shared" si="4"/>
        <v>0</v>
      </c>
      <c r="P44" s="625">
        <f t="shared" si="5"/>
        <v>0</v>
      </c>
      <c r="Q44" s="184"/>
    </row>
    <row r="45" spans="1:17" ht="18" customHeight="1">
      <c r="A45" s="194"/>
      <c r="B45" s="202" t="s">
        <v>200</v>
      </c>
      <c r="C45" s="196"/>
      <c r="D45" s="200"/>
      <c r="E45" s="316"/>
      <c r="F45" s="201"/>
      <c r="G45" s="133"/>
      <c r="H45" s="81"/>
      <c r="I45" s="625"/>
      <c r="J45" s="625"/>
      <c r="K45" s="625"/>
      <c r="L45" s="224"/>
      <c r="M45" s="81"/>
      <c r="N45" s="625"/>
      <c r="O45" s="625"/>
      <c r="P45" s="625"/>
      <c r="Q45" s="184"/>
    </row>
    <row r="46" spans="1:17" ht="18" customHeight="1">
      <c r="A46" s="194">
        <v>29</v>
      </c>
      <c r="B46" s="195" t="s">
        <v>184</v>
      </c>
      <c r="C46" s="196">
        <v>4865076</v>
      </c>
      <c r="D46" s="200" t="s">
        <v>13</v>
      </c>
      <c r="E46" s="316" t="s">
        <v>361</v>
      </c>
      <c r="F46" s="201">
        <v>100</v>
      </c>
      <c r="G46" s="448">
        <v>863</v>
      </c>
      <c r="H46" s="449">
        <v>861</v>
      </c>
      <c r="I46" s="625">
        <f>G46-H46</f>
        <v>2</v>
      </c>
      <c r="J46" s="625">
        <f t="shared" si="1"/>
        <v>200</v>
      </c>
      <c r="K46" s="625">
        <f t="shared" si="2"/>
        <v>0.0002</v>
      </c>
      <c r="L46" s="448">
        <v>13178</v>
      </c>
      <c r="M46" s="449">
        <v>12833</v>
      </c>
      <c r="N46" s="625">
        <f>L46-M46</f>
        <v>345</v>
      </c>
      <c r="O46" s="625">
        <f t="shared" si="4"/>
        <v>34500</v>
      </c>
      <c r="P46" s="625">
        <f t="shared" si="5"/>
        <v>0.0345</v>
      </c>
      <c r="Q46" s="184"/>
    </row>
    <row r="47" spans="1:17" ht="18" customHeight="1">
      <c r="A47" s="194">
        <v>30</v>
      </c>
      <c r="B47" s="198" t="s">
        <v>201</v>
      </c>
      <c r="C47" s="196">
        <v>4865077</v>
      </c>
      <c r="D47" s="200" t="s">
        <v>13</v>
      </c>
      <c r="E47" s="316" t="s">
        <v>361</v>
      </c>
      <c r="F47" s="201">
        <v>100</v>
      </c>
      <c r="G47" s="133"/>
      <c r="H47" s="81"/>
      <c r="I47" s="625">
        <f>G47-H47</f>
        <v>0</v>
      </c>
      <c r="J47" s="625">
        <f t="shared" si="1"/>
        <v>0</v>
      </c>
      <c r="K47" s="625">
        <f t="shared" si="2"/>
        <v>0</v>
      </c>
      <c r="L47" s="542"/>
      <c r="M47" s="81"/>
      <c r="N47" s="625">
        <f>L47-M47</f>
        <v>0</v>
      </c>
      <c r="O47" s="625">
        <f t="shared" si="4"/>
        <v>0</v>
      </c>
      <c r="P47" s="625">
        <f t="shared" si="5"/>
        <v>0</v>
      </c>
      <c r="Q47" s="184"/>
    </row>
    <row r="48" spans="1:17" ht="18" customHeight="1">
      <c r="A48" s="194"/>
      <c r="B48" s="202" t="s">
        <v>174</v>
      </c>
      <c r="C48" s="196"/>
      <c r="D48" s="200"/>
      <c r="E48" s="316"/>
      <c r="F48" s="201"/>
      <c r="G48" s="133"/>
      <c r="H48" s="81"/>
      <c r="I48" s="625"/>
      <c r="J48" s="625"/>
      <c r="K48" s="625"/>
      <c r="L48" s="224"/>
      <c r="M48" s="81"/>
      <c r="N48" s="625"/>
      <c r="O48" s="625"/>
      <c r="P48" s="625"/>
      <c r="Q48" s="184"/>
    </row>
    <row r="49" spans="1:17" ht="18" customHeight="1">
      <c r="A49" s="194">
        <v>31</v>
      </c>
      <c r="B49" s="195" t="s">
        <v>192</v>
      </c>
      <c r="C49" s="196">
        <v>4865093</v>
      </c>
      <c r="D49" s="200" t="s">
        <v>13</v>
      </c>
      <c r="E49" s="316" t="s">
        <v>361</v>
      </c>
      <c r="F49" s="201">
        <v>100</v>
      </c>
      <c r="G49" s="448">
        <v>36344</v>
      </c>
      <c r="H49" s="449">
        <v>32250</v>
      </c>
      <c r="I49" s="625">
        <f>G49-H49</f>
        <v>4094</v>
      </c>
      <c r="J49" s="625">
        <f t="shared" si="1"/>
        <v>409400</v>
      </c>
      <c r="K49" s="625">
        <f t="shared" si="2"/>
        <v>0.4094</v>
      </c>
      <c r="L49" s="448">
        <v>51151</v>
      </c>
      <c r="M49" s="449">
        <v>51132</v>
      </c>
      <c r="N49" s="625">
        <f>L49-M49</f>
        <v>19</v>
      </c>
      <c r="O49" s="625">
        <f t="shared" si="4"/>
        <v>1900</v>
      </c>
      <c r="P49" s="625">
        <f t="shared" si="5"/>
        <v>0.0019</v>
      </c>
      <c r="Q49" s="184"/>
    </row>
    <row r="50" spans="1:17" ht="19.5" customHeight="1">
      <c r="A50" s="194">
        <v>32</v>
      </c>
      <c r="B50" s="198" t="s">
        <v>193</v>
      </c>
      <c r="C50" s="196">
        <v>4865094</v>
      </c>
      <c r="D50" s="200" t="s">
        <v>13</v>
      </c>
      <c r="E50" s="316" t="s">
        <v>361</v>
      </c>
      <c r="F50" s="201">
        <v>100</v>
      </c>
      <c r="G50" s="448">
        <v>28956</v>
      </c>
      <c r="H50" s="449">
        <v>27163</v>
      </c>
      <c r="I50" s="625">
        <f>G50-H50</f>
        <v>1793</v>
      </c>
      <c r="J50" s="625">
        <f t="shared" si="1"/>
        <v>179300</v>
      </c>
      <c r="K50" s="625">
        <f t="shared" si="2"/>
        <v>0.1793</v>
      </c>
      <c r="L50" s="448">
        <v>52818</v>
      </c>
      <c r="M50" s="449">
        <v>52655</v>
      </c>
      <c r="N50" s="625">
        <f>L50-M50</f>
        <v>163</v>
      </c>
      <c r="O50" s="625">
        <f t="shared" si="4"/>
        <v>16300</v>
      </c>
      <c r="P50" s="625">
        <f t="shared" si="5"/>
        <v>0.0163</v>
      </c>
      <c r="Q50" s="184"/>
    </row>
    <row r="51" spans="1:17" ht="25.5">
      <c r="A51" s="194">
        <v>33</v>
      </c>
      <c r="B51" s="204" t="s">
        <v>221</v>
      </c>
      <c r="C51" s="196">
        <v>4865144</v>
      </c>
      <c r="D51" s="200" t="s">
        <v>13</v>
      </c>
      <c r="E51" s="316" t="s">
        <v>361</v>
      </c>
      <c r="F51" s="201">
        <v>200</v>
      </c>
      <c r="G51" s="703">
        <v>64045</v>
      </c>
      <c r="H51" s="704">
        <v>63422</v>
      </c>
      <c r="I51" s="637">
        <f>G51-H51</f>
        <v>623</v>
      </c>
      <c r="J51" s="637">
        <f t="shared" si="1"/>
        <v>124600</v>
      </c>
      <c r="K51" s="637">
        <f t="shared" si="2"/>
        <v>0.1246</v>
      </c>
      <c r="L51" s="703">
        <v>103479</v>
      </c>
      <c r="M51" s="704">
        <v>103509</v>
      </c>
      <c r="N51" s="637">
        <f>L51-M51</f>
        <v>-30</v>
      </c>
      <c r="O51" s="637">
        <f t="shared" si="4"/>
        <v>-6000</v>
      </c>
      <c r="P51" s="637">
        <f t="shared" si="5"/>
        <v>-0.006</v>
      </c>
      <c r="Q51" s="705"/>
    </row>
    <row r="52" spans="1:17" ht="19.5" customHeight="1">
      <c r="A52" s="194"/>
      <c r="B52" s="202" t="s">
        <v>184</v>
      </c>
      <c r="C52" s="196"/>
      <c r="D52" s="200"/>
      <c r="E52" s="197"/>
      <c r="F52" s="201"/>
      <c r="G52" s="448"/>
      <c r="H52" s="449"/>
      <c r="I52" s="625"/>
      <c r="J52" s="625"/>
      <c r="K52" s="625"/>
      <c r="L52" s="224"/>
      <c r="M52" s="81"/>
      <c r="N52" s="625"/>
      <c r="O52" s="625"/>
      <c r="P52" s="625"/>
      <c r="Q52" s="184"/>
    </row>
    <row r="53" spans="1:17" ht="18">
      <c r="A53" s="194">
        <v>34</v>
      </c>
      <c r="B53" s="195" t="s">
        <v>185</v>
      </c>
      <c r="C53" s="196">
        <v>4865143</v>
      </c>
      <c r="D53" s="200" t="s">
        <v>13</v>
      </c>
      <c r="E53" s="197" t="s">
        <v>14</v>
      </c>
      <c r="F53" s="201">
        <v>100</v>
      </c>
      <c r="G53" s="448">
        <v>3059</v>
      </c>
      <c r="H53" s="449">
        <v>1891</v>
      </c>
      <c r="I53" s="625">
        <f>G53-H53</f>
        <v>1168</v>
      </c>
      <c r="J53" s="625">
        <f t="shared" si="1"/>
        <v>116800</v>
      </c>
      <c r="K53" s="625">
        <f t="shared" si="2"/>
        <v>0.1168</v>
      </c>
      <c r="L53" s="448">
        <v>858411</v>
      </c>
      <c r="M53" s="449">
        <v>857955</v>
      </c>
      <c r="N53" s="625">
        <f>L53-M53</f>
        <v>456</v>
      </c>
      <c r="O53" s="625">
        <f t="shared" si="4"/>
        <v>45600</v>
      </c>
      <c r="P53" s="625">
        <f t="shared" si="5"/>
        <v>0.0456</v>
      </c>
      <c r="Q53" s="589"/>
    </row>
    <row r="54" spans="1:23" ht="18" customHeight="1" thickBot="1">
      <c r="A54" s="205"/>
      <c r="B54" s="206"/>
      <c r="C54" s="207"/>
      <c r="D54" s="208"/>
      <c r="E54" s="209"/>
      <c r="F54" s="210"/>
      <c r="G54" s="211"/>
      <c r="H54" s="212"/>
      <c r="I54" s="213"/>
      <c r="J54" s="213"/>
      <c r="K54" s="213"/>
      <c r="L54" s="214"/>
      <c r="M54" s="212"/>
      <c r="N54" s="213"/>
      <c r="O54" s="213"/>
      <c r="P54" s="213"/>
      <c r="Q54" s="218"/>
      <c r="R54" s="95"/>
      <c r="S54" s="95"/>
      <c r="T54" s="95"/>
      <c r="U54" s="95"/>
      <c r="V54" s="95"/>
      <c r="W54" s="95"/>
    </row>
    <row r="55" spans="1:23" ht="15.75" customHeight="1" thickTop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  <c r="R55" s="95"/>
      <c r="S55" s="95"/>
      <c r="T55" s="95"/>
      <c r="U55" s="95"/>
      <c r="V55" s="95"/>
      <c r="W55" s="95"/>
    </row>
    <row r="56" spans="1:23" ht="24" thickBot="1">
      <c r="A56" s="537" t="s">
        <v>382</v>
      </c>
      <c r="G56" s="21"/>
      <c r="H56" s="21"/>
      <c r="I56" s="58" t="s">
        <v>8</v>
      </c>
      <c r="J56" s="21"/>
      <c r="K56" s="21"/>
      <c r="L56" s="21"/>
      <c r="M56" s="21"/>
      <c r="N56" s="58" t="s">
        <v>7</v>
      </c>
      <c r="O56" s="21"/>
      <c r="P56" s="21"/>
      <c r="R56" s="95"/>
      <c r="S56" s="95"/>
      <c r="T56" s="95"/>
      <c r="U56" s="95"/>
      <c r="V56" s="95"/>
      <c r="W56" s="95"/>
    </row>
    <row r="57" spans="1:23" ht="39.75" thickBot="1" thickTop="1">
      <c r="A57" s="43" t="s">
        <v>9</v>
      </c>
      <c r="B57" s="40" t="s">
        <v>10</v>
      </c>
      <c r="C57" s="41" t="s">
        <v>1</v>
      </c>
      <c r="D57" s="41" t="s">
        <v>2</v>
      </c>
      <c r="E57" s="41" t="s">
        <v>3</v>
      </c>
      <c r="F57" s="41" t="s">
        <v>11</v>
      </c>
      <c r="G57" s="43" t="str">
        <f>G5</f>
        <v>FINAL READING 01/05/12</v>
      </c>
      <c r="H57" s="41" t="str">
        <f>H5</f>
        <v>INTIAL READING 01/04/12</v>
      </c>
      <c r="I57" s="41" t="s">
        <v>4</v>
      </c>
      <c r="J57" s="41" t="s">
        <v>5</v>
      </c>
      <c r="K57" s="41" t="s">
        <v>6</v>
      </c>
      <c r="L57" s="43" t="str">
        <f>G57</f>
        <v>FINAL READING 01/05/12</v>
      </c>
      <c r="M57" s="41" t="str">
        <f>H57</f>
        <v>INTIAL READING 01/04/12</v>
      </c>
      <c r="N57" s="41" t="s">
        <v>4</v>
      </c>
      <c r="O57" s="41" t="s">
        <v>5</v>
      </c>
      <c r="P57" s="41" t="s">
        <v>6</v>
      </c>
      <c r="Q57" s="219" t="s">
        <v>324</v>
      </c>
      <c r="R57" s="95"/>
      <c r="S57" s="95"/>
      <c r="T57" s="95"/>
      <c r="U57" s="95"/>
      <c r="V57" s="95"/>
      <c r="W57" s="95"/>
    </row>
    <row r="58" spans="1:23" ht="15.75" customHeight="1" thickTop="1">
      <c r="A58" s="557"/>
      <c r="B58" s="558"/>
      <c r="C58" s="558"/>
      <c r="D58" s="558"/>
      <c r="E58" s="558"/>
      <c r="F58" s="561"/>
      <c r="G58" s="558"/>
      <c r="H58" s="558"/>
      <c r="I58" s="558"/>
      <c r="J58" s="558"/>
      <c r="K58" s="561"/>
      <c r="L58" s="558"/>
      <c r="M58" s="558"/>
      <c r="N58" s="558"/>
      <c r="O58" s="558"/>
      <c r="P58" s="558"/>
      <c r="Q58" s="564"/>
      <c r="R58" s="95"/>
      <c r="S58" s="95"/>
      <c r="T58" s="95"/>
      <c r="U58" s="95"/>
      <c r="V58" s="95"/>
      <c r="W58" s="95"/>
    </row>
    <row r="59" spans="1:23" ht="15.75" customHeight="1">
      <c r="A59" s="559"/>
      <c r="B59" s="404" t="s">
        <v>378</v>
      </c>
      <c r="C59" s="442"/>
      <c r="D59" s="470"/>
      <c r="E59" s="431"/>
      <c r="F59" s="201"/>
      <c r="G59" s="560"/>
      <c r="H59" s="560"/>
      <c r="I59" s="560"/>
      <c r="J59" s="560"/>
      <c r="K59" s="560"/>
      <c r="L59" s="559"/>
      <c r="M59" s="560"/>
      <c r="N59" s="560"/>
      <c r="O59" s="560"/>
      <c r="P59" s="560"/>
      <c r="Q59" s="565"/>
      <c r="R59" s="95"/>
      <c r="S59" s="95"/>
      <c r="T59" s="95"/>
      <c r="U59" s="95"/>
      <c r="V59" s="95"/>
      <c r="W59" s="95"/>
    </row>
    <row r="60" spans="1:23" ht="15.75" customHeight="1">
      <c r="A60" s="563">
        <v>1</v>
      </c>
      <c r="B60" s="195" t="s">
        <v>379</v>
      </c>
      <c r="C60" s="196">
        <v>4902586</v>
      </c>
      <c r="D60" s="470" t="s">
        <v>13</v>
      </c>
      <c r="E60" s="431" t="s">
        <v>361</v>
      </c>
      <c r="F60" s="201">
        <v>-100</v>
      </c>
      <c r="G60" s="448">
        <v>1428</v>
      </c>
      <c r="H60" s="449">
        <v>1449</v>
      </c>
      <c r="I60" s="625">
        <f>G60-H60</f>
        <v>-21</v>
      </c>
      <c r="J60" s="625">
        <f>$F60*I60</f>
        <v>2100</v>
      </c>
      <c r="K60" s="625">
        <f>J60/1000000</f>
        <v>0.0021</v>
      </c>
      <c r="L60" s="448">
        <v>5353</v>
      </c>
      <c r="M60" s="449">
        <v>5351</v>
      </c>
      <c r="N60" s="625">
        <f>L60-M60</f>
        <v>2</v>
      </c>
      <c r="O60" s="625">
        <f>$F60*N60</f>
        <v>-200</v>
      </c>
      <c r="P60" s="625">
        <f>O60/1000000</f>
        <v>-0.0002</v>
      </c>
      <c r="Q60" s="565"/>
      <c r="R60" s="95"/>
      <c r="S60" s="95"/>
      <c r="T60" s="95"/>
      <c r="U60" s="95"/>
      <c r="V60" s="95"/>
      <c r="W60" s="95"/>
    </row>
    <row r="61" spans="1:23" ht="15.75" customHeight="1">
      <c r="A61" s="563">
        <v>2</v>
      </c>
      <c r="B61" s="195" t="s">
        <v>380</v>
      </c>
      <c r="C61" s="196">
        <v>4902587</v>
      </c>
      <c r="D61" s="470" t="s">
        <v>13</v>
      </c>
      <c r="E61" s="431" t="s">
        <v>361</v>
      </c>
      <c r="F61" s="201">
        <v>-100</v>
      </c>
      <c r="G61" s="448">
        <v>8202</v>
      </c>
      <c r="H61" s="449">
        <v>8030</v>
      </c>
      <c r="I61" s="625">
        <f>G61-H61</f>
        <v>172</v>
      </c>
      <c r="J61" s="625">
        <f>$F61*I61</f>
        <v>-17200</v>
      </c>
      <c r="K61" s="625">
        <f>J61/1000000</f>
        <v>-0.0172</v>
      </c>
      <c r="L61" s="448">
        <v>12641</v>
      </c>
      <c r="M61" s="449">
        <v>12632</v>
      </c>
      <c r="N61" s="625">
        <f>L61-M61</f>
        <v>9</v>
      </c>
      <c r="O61" s="625">
        <f>$F61*N61</f>
        <v>-900</v>
      </c>
      <c r="P61" s="625">
        <f>O61/1000000</f>
        <v>-0.0009</v>
      </c>
      <c r="Q61" s="565"/>
      <c r="R61" s="95"/>
      <c r="S61" s="95"/>
      <c r="T61" s="95"/>
      <c r="U61" s="95"/>
      <c r="V61" s="95"/>
      <c r="W61" s="95"/>
    </row>
    <row r="62" spans="1:23" ht="15.75" customHeight="1" thickBot="1">
      <c r="A62" s="214"/>
      <c r="B62" s="212"/>
      <c r="C62" s="212"/>
      <c r="D62" s="212"/>
      <c r="E62" s="212"/>
      <c r="F62" s="562"/>
      <c r="G62" s="212"/>
      <c r="H62" s="212"/>
      <c r="I62" s="212"/>
      <c r="J62" s="212"/>
      <c r="K62" s="562"/>
      <c r="L62" s="212"/>
      <c r="M62" s="212"/>
      <c r="N62" s="212"/>
      <c r="O62" s="212"/>
      <c r="P62" s="212"/>
      <c r="Q62" s="218"/>
      <c r="R62" s="95"/>
      <c r="S62" s="95"/>
      <c r="T62" s="95"/>
      <c r="U62" s="95"/>
      <c r="V62" s="95"/>
      <c r="W62" s="95"/>
    </row>
    <row r="63" spans="1:23" ht="15.75" customHeight="1" thickTop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95"/>
      <c r="W63" s="95"/>
    </row>
    <row r="64" spans="1:23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95"/>
      <c r="S64" s="95"/>
      <c r="T64" s="95"/>
      <c r="U64" s="95"/>
      <c r="V64" s="95"/>
      <c r="W64" s="95"/>
    </row>
    <row r="65" spans="1:16" ht="25.5" customHeight="1">
      <c r="A65" s="217" t="s">
        <v>353</v>
      </c>
      <c r="B65" s="92"/>
      <c r="C65" s="93"/>
      <c r="D65" s="92"/>
      <c r="E65" s="92"/>
      <c r="F65" s="92"/>
      <c r="G65" s="92"/>
      <c r="H65" s="92"/>
      <c r="I65" s="92"/>
      <c r="J65" s="92"/>
      <c r="K65" s="693">
        <f>SUM(K9:K54)+SUM(K60:K62)-K31</f>
        <v>10.945899999999996</v>
      </c>
      <c r="L65" s="694"/>
      <c r="M65" s="694"/>
      <c r="N65" s="694"/>
      <c r="O65" s="694"/>
      <c r="P65" s="693">
        <f>SUM(P9:P54)+SUM(P60:P62)-P31</f>
        <v>5.5786</v>
      </c>
    </row>
    <row r="66" spans="1:16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9.7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 hidden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23.25" customHeight="1" thickBot="1">
      <c r="A69" s="92"/>
      <c r="B69" s="92"/>
      <c r="C69" s="302"/>
      <c r="D69" s="92"/>
      <c r="E69" s="92"/>
      <c r="F69" s="92"/>
      <c r="G69" s="92"/>
      <c r="H69" s="92"/>
      <c r="I69" s="92"/>
      <c r="J69" s="304"/>
      <c r="K69" s="321" t="s">
        <v>354</v>
      </c>
      <c r="L69" s="92"/>
      <c r="M69" s="92"/>
      <c r="N69" s="92"/>
      <c r="O69" s="92"/>
      <c r="P69" s="321" t="s">
        <v>355</v>
      </c>
    </row>
    <row r="70" spans="1:17" ht="20.25">
      <c r="A70" s="299"/>
      <c r="B70" s="300"/>
      <c r="C70" s="217"/>
      <c r="D70" s="59"/>
      <c r="E70" s="59"/>
      <c r="F70" s="59"/>
      <c r="G70" s="59"/>
      <c r="H70" s="59"/>
      <c r="I70" s="59"/>
      <c r="J70" s="301"/>
      <c r="K70" s="300"/>
      <c r="L70" s="300"/>
      <c r="M70" s="300"/>
      <c r="N70" s="300"/>
      <c r="O70" s="300"/>
      <c r="P70" s="300"/>
      <c r="Q70" s="60"/>
    </row>
    <row r="71" spans="1:17" ht="20.25">
      <c r="A71" s="303"/>
      <c r="B71" s="217" t="s">
        <v>351</v>
      </c>
      <c r="C71" s="217"/>
      <c r="D71" s="294"/>
      <c r="E71" s="294"/>
      <c r="F71" s="294"/>
      <c r="G71" s="294"/>
      <c r="H71" s="294"/>
      <c r="I71" s="294"/>
      <c r="J71" s="294"/>
      <c r="K71" s="695">
        <f>K65</f>
        <v>10.945899999999996</v>
      </c>
      <c r="L71" s="696"/>
      <c r="M71" s="696"/>
      <c r="N71" s="696"/>
      <c r="O71" s="696"/>
      <c r="P71" s="695">
        <f>P65</f>
        <v>5.5786</v>
      </c>
      <c r="Q71" s="61"/>
    </row>
    <row r="72" spans="1:17" ht="20.25">
      <c r="A72" s="303"/>
      <c r="B72" s="217"/>
      <c r="C72" s="217"/>
      <c r="D72" s="294"/>
      <c r="E72" s="294"/>
      <c r="F72" s="294"/>
      <c r="G72" s="294"/>
      <c r="H72" s="294"/>
      <c r="I72" s="296"/>
      <c r="J72" s="134"/>
      <c r="K72" s="80"/>
      <c r="L72" s="80"/>
      <c r="M72" s="80"/>
      <c r="N72" s="80"/>
      <c r="O72" s="80"/>
      <c r="P72" s="80"/>
      <c r="Q72" s="61"/>
    </row>
    <row r="73" spans="1:17" ht="20.25">
      <c r="A73" s="303"/>
      <c r="B73" s="217" t="s">
        <v>344</v>
      </c>
      <c r="C73" s="217"/>
      <c r="D73" s="294"/>
      <c r="E73" s="294"/>
      <c r="F73" s="294"/>
      <c r="G73" s="294"/>
      <c r="H73" s="294"/>
      <c r="I73" s="294"/>
      <c r="J73" s="294"/>
      <c r="K73" s="695">
        <f>'STEPPED UP GENCO'!K48</f>
        <v>0.08282121</v>
      </c>
      <c r="L73" s="695"/>
      <c r="M73" s="695"/>
      <c r="N73" s="695"/>
      <c r="O73" s="695"/>
      <c r="P73" s="695">
        <f>'STEPPED UP GENCO'!P48</f>
        <v>-0.21726506079999997</v>
      </c>
      <c r="Q73" s="61"/>
    </row>
    <row r="74" spans="1:17" ht="20.25">
      <c r="A74" s="303"/>
      <c r="B74" s="217"/>
      <c r="C74" s="217"/>
      <c r="D74" s="297"/>
      <c r="E74" s="297"/>
      <c r="F74" s="297"/>
      <c r="G74" s="297"/>
      <c r="H74" s="297"/>
      <c r="I74" s="298"/>
      <c r="J74" s="293"/>
      <c r="K74" s="21"/>
      <c r="L74" s="21"/>
      <c r="M74" s="21"/>
      <c r="N74" s="21"/>
      <c r="O74" s="21"/>
      <c r="P74" s="21"/>
      <c r="Q74" s="61"/>
    </row>
    <row r="75" spans="1:17" ht="20.25">
      <c r="A75" s="303"/>
      <c r="B75" s="217" t="s">
        <v>352</v>
      </c>
      <c r="C75" s="217"/>
      <c r="D75" s="21"/>
      <c r="E75" s="21"/>
      <c r="F75" s="21"/>
      <c r="G75" s="21"/>
      <c r="H75" s="21"/>
      <c r="I75" s="21"/>
      <c r="J75" s="21"/>
      <c r="K75" s="306">
        <f>SUM(K71:K74)</f>
        <v>11.028721209999997</v>
      </c>
      <c r="L75" s="21"/>
      <c r="M75" s="21"/>
      <c r="N75" s="21"/>
      <c r="O75" s="21"/>
      <c r="P75" s="515">
        <f>SUM(P71:P74)</f>
        <v>5.3613349392</v>
      </c>
      <c r="Q75" s="61"/>
    </row>
    <row r="76" spans="1:17" ht="20.25">
      <c r="A76" s="281"/>
      <c r="B76" s="21"/>
      <c r="C76" s="217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61"/>
    </row>
    <row r="77" spans="1:17" ht="13.5" thickBot="1">
      <c r="A77" s="28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25">
      <selection activeCell="P55" sqref="P55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251</v>
      </c>
    </row>
    <row r="2" spans="1:17" ht="23.25" customHeight="1">
      <c r="A2" s="2" t="s">
        <v>252</v>
      </c>
      <c r="P2" s="352" t="str">
        <f>NDPL!Q1</f>
        <v>APRIL-2012</v>
      </c>
      <c r="Q2" s="352"/>
    </row>
    <row r="3" ht="23.25">
      <c r="A3" s="228" t="s">
        <v>227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01/05/12</v>
      </c>
      <c r="H5" s="41" t="str">
        <f>NDPL!H5</f>
        <v>INTIAL READING 01/04/12</v>
      </c>
      <c r="I5" s="41" t="s">
        <v>4</v>
      </c>
      <c r="J5" s="41" t="s">
        <v>5</v>
      </c>
      <c r="K5" s="41" t="s">
        <v>6</v>
      </c>
      <c r="L5" s="43" t="str">
        <f>NDPL!G5</f>
        <v>FINAL READING 01/05/12</v>
      </c>
      <c r="M5" s="41" t="str">
        <f>NDPL!H5</f>
        <v>INTIAL READING 01/04/12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24" customHeight="1" thickTop="1">
      <c r="A7" s="612" t="s">
        <v>245</v>
      </c>
      <c r="B7" s="71"/>
      <c r="C7" s="72"/>
      <c r="D7" s="72"/>
      <c r="E7" s="72"/>
      <c r="F7" s="72"/>
      <c r="G7" s="75"/>
      <c r="H7" s="74"/>
      <c r="I7" s="74"/>
      <c r="J7" s="74"/>
      <c r="K7" s="669"/>
      <c r="L7" s="593"/>
      <c r="M7" s="541"/>
      <c r="N7" s="74"/>
      <c r="O7" s="74"/>
      <c r="P7" s="680"/>
      <c r="Q7" s="183"/>
    </row>
    <row r="8" spans="1:17" ht="24" customHeight="1">
      <c r="A8" s="331" t="s">
        <v>228</v>
      </c>
      <c r="B8" s="227"/>
      <c r="C8" s="227"/>
      <c r="D8" s="227"/>
      <c r="E8" s="227"/>
      <c r="F8" s="227"/>
      <c r="G8" s="132"/>
      <c r="H8" s="80"/>
      <c r="I8" s="81"/>
      <c r="J8" s="81"/>
      <c r="K8" s="670"/>
      <c r="L8" s="224"/>
      <c r="M8" s="81"/>
      <c r="N8" s="81"/>
      <c r="O8" s="81"/>
      <c r="P8" s="681"/>
      <c r="Q8" s="184"/>
    </row>
    <row r="9" spans="1:17" ht="24" customHeight="1">
      <c r="A9" s="611" t="s">
        <v>229</v>
      </c>
      <c r="B9" s="227"/>
      <c r="C9" s="227"/>
      <c r="D9" s="227"/>
      <c r="E9" s="227"/>
      <c r="F9" s="227"/>
      <c r="G9" s="132"/>
      <c r="H9" s="80"/>
      <c r="I9" s="81"/>
      <c r="J9" s="81"/>
      <c r="K9" s="670"/>
      <c r="L9" s="224"/>
      <c r="M9" s="81"/>
      <c r="N9" s="81"/>
      <c r="O9" s="81"/>
      <c r="P9" s="681"/>
      <c r="Q9" s="184"/>
    </row>
    <row r="10" spans="1:17" ht="24" customHeight="1">
      <c r="A10" s="330">
        <v>1</v>
      </c>
      <c r="B10" s="333" t="s">
        <v>248</v>
      </c>
      <c r="C10" s="600">
        <v>4864848</v>
      </c>
      <c r="D10" s="335" t="s">
        <v>13</v>
      </c>
      <c r="E10" s="334" t="s">
        <v>361</v>
      </c>
      <c r="F10" s="335">
        <v>1000</v>
      </c>
      <c r="G10" s="641">
        <v>643</v>
      </c>
      <c r="H10" s="642">
        <v>642</v>
      </c>
      <c r="I10" s="606">
        <f>G10-H10</f>
        <v>1</v>
      </c>
      <c r="J10" s="606">
        <f aca="true" t="shared" si="0" ref="J10:J33">$F10*I10</f>
        <v>1000</v>
      </c>
      <c r="K10" s="671">
        <f aca="true" t="shared" si="1" ref="K10:K33">J10/1000000</f>
        <v>0.001</v>
      </c>
      <c r="L10" s="641">
        <v>14311</v>
      </c>
      <c r="M10" s="642">
        <v>14216</v>
      </c>
      <c r="N10" s="606">
        <f>L10-M10</f>
        <v>95</v>
      </c>
      <c r="O10" s="606">
        <f aca="true" t="shared" si="2" ref="O10:O33">$F10*N10</f>
        <v>95000</v>
      </c>
      <c r="P10" s="682">
        <f aca="true" t="shared" si="3" ref="P10:P33">O10/1000000</f>
        <v>0.095</v>
      </c>
      <c r="Q10" s="184"/>
    </row>
    <row r="11" spans="1:17" ht="24" customHeight="1">
      <c r="A11" s="330">
        <v>2</v>
      </c>
      <c r="B11" s="333" t="s">
        <v>249</v>
      </c>
      <c r="C11" s="600">
        <v>4864849</v>
      </c>
      <c r="D11" s="335" t="s">
        <v>13</v>
      </c>
      <c r="E11" s="334" t="s">
        <v>361</v>
      </c>
      <c r="F11" s="335">
        <v>1000</v>
      </c>
      <c r="G11" s="641">
        <v>452</v>
      </c>
      <c r="H11" s="642">
        <v>452</v>
      </c>
      <c r="I11" s="606">
        <f>G11-H11</f>
        <v>0</v>
      </c>
      <c r="J11" s="606">
        <f t="shared" si="0"/>
        <v>0</v>
      </c>
      <c r="K11" s="671">
        <f t="shared" si="1"/>
        <v>0</v>
      </c>
      <c r="L11" s="641">
        <v>18656</v>
      </c>
      <c r="M11" s="642">
        <v>18605</v>
      </c>
      <c r="N11" s="606">
        <f>L11-M11</f>
        <v>51</v>
      </c>
      <c r="O11" s="606">
        <f t="shared" si="2"/>
        <v>51000</v>
      </c>
      <c r="P11" s="682">
        <f t="shared" si="3"/>
        <v>0.051</v>
      </c>
      <c r="Q11" s="184"/>
    </row>
    <row r="12" spans="1:17" ht="24" customHeight="1">
      <c r="A12" s="330">
        <v>3</v>
      </c>
      <c r="B12" s="333" t="s">
        <v>230</v>
      </c>
      <c r="C12" s="600">
        <v>4864846</v>
      </c>
      <c r="D12" s="335" t="s">
        <v>13</v>
      </c>
      <c r="E12" s="334" t="s">
        <v>361</v>
      </c>
      <c r="F12" s="335">
        <v>1000</v>
      </c>
      <c r="G12" s="641">
        <v>823</v>
      </c>
      <c r="H12" s="642">
        <v>822</v>
      </c>
      <c r="I12" s="606">
        <f>G12-H12</f>
        <v>1</v>
      </c>
      <c r="J12" s="606">
        <f t="shared" si="0"/>
        <v>1000</v>
      </c>
      <c r="K12" s="671">
        <f t="shared" si="1"/>
        <v>0.001</v>
      </c>
      <c r="L12" s="641">
        <v>26650</v>
      </c>
      <c r="M12" s="642">
        <v>26496</v>
      </c>
      <c r="N12" s="606">
        <f>L12-M12</f>
        <v>154</v>
      </c>
      <c r="O12" s="606">
        <f t="shared" si="2"/>
        <v>154000</v>
      </c>
      <c r="P12" s="682">
        <f t="shared" si="3"/>
        <v>0.154</v>
      </c>
      <c r="Q12" s="184"/>
    </row>
    <row r="13" spans="1:17" ht="24" customHeight="1">
      <c r="A13" s="330">
        <v>4</v>
      </c>
      <c r="B13" s="333" t="s">
        <v>231</v>
      </c>
      <c r="C13" s="600">
        <v>4864847</v>
      </c>
      <c r="D13" s="335" t="s">
        <v>13</v>
      </c>
      <c r="E13" s="334" t="s">
        <v>361</v>
      </c>
      <c r="F13" s="335">
        <v>1000</v>
      </c>
      <c r="G13" s="641">
        <v>463</v>
      </c>
      <c r="H13" s="642">
        <v>463</v>
      </c>
      <c r="I13" s="606">
        <f>G13-H13</f>
        <v>0</v>
      </c>
      <c r="J13" s="606">
        <f t="shared" si="0"/>
        <v>0</v>
      </c>
      <c r="K13" s="671">
        <f t="shared" si="1"/>
        <v>0</v>
      </c>
      <c r="L13" s="641">
        <v>13599</v>
      </c>
      <c r="M13" s="642">
        <v>13601</v>
      </c>
      <c r="N13" s="606">
        <f>L13-M13</f>
        <v>-2</v>
      </c>
      <c r="O13" s="606">
        <f t="shared" si="2"/>
        <v>-2000</v>
      </c>
      <c r="P13" s="682">
        <f t="shared" si="3"/>
        <v>-0.002</v>
      </c>
      <c r="Q13" s="184"/>
    </row>
    <row r="14" spans="1:17" ht="24" customHeight="1">
      <c r="A14" s="330">
        <v>5</v>
      </c>
      <c r="B14" s="333" t="s">
        <v>232</v>
      </c>
      <c r="C14" s="600">
        <v>4864850</v>
      </c>
      <c r="D14" s="335" t="s">
        <v>13</v>
      </c>
      <c r="E14" s="334" t="s">
        <v>361</v>
      </c>
      <c r="F14" s="335">
        <v>1000</v>
      </c>
      <c r="G14" s="641">
        <v>2200</v>
      </c>
      <c r="H14" s="642">
        <v>2121</v>
      </c>
      <c r="I14" s="606">
        <f>G14-H14</f>
        <v>79</v>
      </c>
      <c r="J14" s="606">
        <f t="shared" si="0"/>
        <v>79000</v>
      </c>
      <c r="K14" s="671">
        <f t="shared" si="1"/>
        <v>0.079</v>
      </c>
      <c r="L14" s="641">
        <v>6764</v>
      </c>
      <c r="M14" s="642">
        <v>6760</v>
      </c>
      <c r="N14" s="606">
        <f>L14-M14</f>
        <v>4</v>
      </c>
      <c r="O14" s="606">
        <f t="shared" si="2"/>
        <v>4000</v>
      </c>
      <c r="P14" s="682">
        <f t="shared" si="3"/>
        <v>0.004</v>
      </c>
      <c r="Q14" s="184"/>
    </row>
    <row r="15" spans="1:17" ht="24" customHeight="1">
      <c r="A15" s="609" t="s">
        <v>233</v>
      </c>
      <c r="B15" s="336"/>
      <c r="C15" s="601"/>
      <c r="D15" s="337"/>
      <c r="E15" s="336"/>
      <c r="F15" s="337"/>
      <c r="G15" s="607"/>
      <c r="H15" s="606"/>
      <c r="I15" s="606"/>
      <c r="J15" s="606"/>
      <c r="K15" s="671"/>
      <c r="L15" s="607"/>
      <c r="M15" s="606"/>
      <c r="N15" s="606"/>
      <c r="O15" s="606"/>
      <c r="P15" s="682"/>
      <c r="Q15" s="184"/>
    </row>
    <row r="16" spans="1:17" ht="24" customHeight="1">
      <c r="A16" s="610">
        <v>6</v>
      </c>
      <c r="B16" s="336" t="s">
        <v>250</v>
      </c>
      <c r="C16" s="601">
        <v>4864804</v>
      </c>
      <c r="D16" s="337" t="s">
        <v>13</v>
      </c>
      <c r="E16" s="334" t="s">
        <v>361</v>
      </c>
      <c r="F16" s="337">
        <v>100</v>
      </c>
      <c r="G16" s="641">
        <v>999282</v>
      </c>
      <c r="H16" s="642">
        <v>999373</v>
      </c>
      <c r="I16" s="606">
        <f>G16-H16</f>
        <v>-91</v>
      </c>
      <c r="J16" s="606">
        <f t="shared" si="0"/>
        <v>-9100</v>
      </c>
      <c r="K16" s="671">
        <f t="shared" si="1"/>
        <v>-0.0091</v>
      </c>
      <c r="L16" s="641">
        <v>999973</v>
      </c>
      <c r="M16" s="642">
        <v>999973</v>
      </c>
      <c r="N16" s="606">
        <f>L16-M16</f>
        <v>0</v>
      </c>
      <c r="O16" s="606">
        <f t="shared" si="2"/>
        <v>0</v>
      </c>
      <c r="P16" s="682">
        <f t="shared" si="3"/>
        <v>0</v>
      </c>
      <c r="Q16" s="184"/>
    </row>
    <row r="17" spans="1:17" ht="24" customHeight="1">
      <c r="A17" s="610">
        <v>7</v>
      </c>
      <c r="B17" s="336" t="s">
        <v>249</v>
      </c>
      <c r="C17" s="601">
        <v>4865163</v>
      </c>
      <c r="D17" s="337" t="s">
        <v>13</v>
      </c>
      <c r="E17" s="334" t="s">
        <v>361</v>
      </c>
      <c r="F17" s="337">
        <v>100</v>
      </c>
      <c r="G17" s="641">
        <v>999207</v>
      </c>
      <c r="H17" s="642">
        <v>999264</v>
      </c>
      <c r="I17" s="606">
        <f>G17-H17</f>
        <v>-57</v>
      </c>
      <c r="J17" s="606">
        <f t="shared" si="0"/>
        <v>-5700</v>
      </c>
      <c r="K17" s="671">
        <f t="shared" si="1"/>
        <v>-0.0057</v>
      </c>
      <c r="L17" s="641">
        <v>999997</v>
      </c>
      <c r="M17" s="642">
        <v>999997</v>
      </c>
      <c r="N17" s="606">
        <f>L17-M17</f>
        <v>0</v>
      </c>
      <c r="O17" s="606">
        <f t="shared" si="2"/>
        <v>0</v>
      </c>
      <c r="P17" s="682">
        <f t="shared" si="3"/>
        <v>0</v>
      </c>
      <c r="Q17" s="184"/>
    </row>
    <row r="18" spans="1:17" ht="24" customHeight="1">
      <c r="A18" s="338"/>
      <c r="B18" s="336"/>
      <c r="C18" s="601"/>
      <c r="D18" s="337"/>
      <c r="E18" s="110"/>
      <c r="F18" s="337"/>
      <c r="G18" s="224"/>
      <c r="H18" s="81"/>
      <c r="I18" s="81"/>
      <c r="J18" s="81"/>
      <c r="K18" s="670"/>
      <c r="L18" s="224"/>
      <c r="M18" s="81"/>
      <c r="N18" s="81"/>
      <c r="O18" s="81"/>
      <c r="P18" s="681"/>
      <c r="Q18" s="184"/>
    </row>
    <row r="19" spans="1:17" ht="24" customHeight="1">
      <c r="A19" s="338"/>
      <c r="B19" s="343" t="s">
        <v>244</v>
      </c>
      <c r="C19" s="602"/>
      <c r="D19" s="337"/>
      <c r="E19" s="336"/>
      <c r="F19" s="339"/>
      <c r="G19" s="224"/>
      <c r="H19" s="81"/>
      <c r="I19" s="81"/>
      <c r="J19" s="81"/>
      <c r="K19" s="672">
        <f>SUM(K10:K17)</f>
        <v>0.06620000000000001</v>
      </c>
      <c r="L19" s="594"/>
      <c r="M19" s="328"/>
      <c r="N19" s="328"/>
      <c r="O19" s="328"/>
      <c r="P19" s="683">
        <f>SUM(P10:P17)</f>
        <v>0.302</v>
      </c>
      <c r="Q19" s="184"/>
    </row>
    <row r="20" spans="1:17" ht="24" customHeight="1">
      <c r="A20" s="338"/>
      <c r="B20" s="226"/>
      <c r="C20" s="602"/>
      <c r="D20" s="337"/>
      <c r="E20" s="336"/>
      <c r="F20" s="339"/>
      <c r="G20" s="224"/>
      <c r="H20" s="81"/>
      <c r="I20" s="81"/>
      <c r="J20" s="81"/>
      <c r="K20" s="673"/>
      <c r="L20" s="224"/>
      <c r="M20" s="81"/>
      <c r="N20" s="81"/>
      <c r="O20" s="81"/>
      <c r="P20" s="684"/>
      <c r="Q20" s="184"/>
    </row>
    <row r="21" spans="1:17" ht="24" customHeight="1">
      <c r="A21" s="609" t="s">
        <v>234</v>
      </c>
      <c r="B21" s="227"/>
      <c r="C21" s="329"/>
      <c r="D21" s="339"/>
      <c r="E21" s="227"/>
      <c r="F21" s="339"/>
      <c r="G21" s="224"/>
      <c r="H21" s="81"/>
      <c r="I21" s="81"/>
      <c r="J21" s="81"/>
      <c r="K21" s="670"/>
      <c r="L21" s="224"/>
      <c r="M21" s="81"/>
      <c r="N21" s="81"/>
      <c r="O21" s="81"/>
      <c r="P21" s="681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0"/>
      <c r="L22" s="224"/>
      <c r="M22" s="81"/>
      <c r="N22" s="81"/>
      <c r="O22" s="81"/>
      <c r="P22" s="681"/>
      <c r="Q22" s="184"/>
    </row>
    <row r="23" spans="1:17" ht="24" customHeight="1">
      <c r="A23" s="610">
        <v>8</v>
      </c>
      <c r="B23" s="110" t="s">
        <v>235</v>
      </c>
      <c r="C23" s="600">
        <v>4865065</v>
      </c>
      <c r="D23" s="365" t="s">
        <v>13</v>
      </c>
      <c r="E23" s="334" t="s">
        <v>361</v>
      </c>
      <c r="F23" s="335">
        <v>100</v>
      </c>
      <c r="G23" s="641">
        <v>3287</v>
      </c>
      <c r="H23" s="642">
        <v>3287</v>
      </c>
      <c r="I23" s="606">
        <f>G23-H23</f>
        <v>0</v>
      </c>
      <c r="J23" s="606">
        <f t="shared" si="0"/>
        <v>0</v>
      </c>
      <c r="K23" s="671">
        <f t="shared" si="1"/>
        <v>0</v>
      </c>
      <c r="L23" s="641">
        <v>32967</v>
      </c>
      <c r="M23" s="642">
        <v>32963</v>
      </c>
      <c r="N23" s="606">
        <f>L23-M23</f>
        <v>4</v>
      </c>
      <c r="O23" s="606">
        <f t="shared" si="2"/>
        <v>400</v>
      </c>
      <c r="P23" s="682">
        <f t="shared" si="3"/>
        <v>0.0004</v>
      </c>
      <c r="Q23" s="184"/>
    </row>
    <row r="24" spans="1:17" ht="24" customHeight="1">
      <c r="A24" s="610">
        <v>9</v>
      </c>
      <c r="B24" s="227" t="s">
        <v>236</v>
      </c>
      <c r="C24" s="601">
        <v>4865066</v>
      </c>
      <c r="D24" s="339" t="s">
        <v>13</v>
      </c>
      <c r="E24" s="334" t="s">
        <v>361</v>
      </c>
      <c r="F24" s="337">
        <v>100</v>
      </c>
      <c r="G24" s="641">
        <v>29464</v>
      </c>
      <c r="H24" s="642">
        <v>28798</v>
      </c>
      <c r="I24" s="606">
        <f aca="true" t="shared" si="4" ref="I24:I29">G24-H24</f>
        <v>666</v>
      </c>
      <c r="J24" s="606">
        <f t="shared" si="0"/>
        <v>66600</v>
      </c>
      <c r="K24" s="671">
        <f t="shared" si="1"/>
        <v>0.0666</v>
      </c>
      <c r="L24" s="641">
        <v>59608</v>
      </c>
      <c r="M24" s="642">
        <v>59487</v>
      </c>
      <c r="N24" s="606">
        <f aca="true" t="shared" si="5" ref="N24:N29">L24-M24</f>
        <v>121</v>
      </c>
      <c r="O24" s="606">
        <f t="shared" si="2"/>
        <v>12100</v>
      </c>
      <c r="P24" s="682">
        <f t="shared" si="3"/>
        <v>0.0121</v>
      </c>
      <c r="Q24" s="184"/>
    </row>
    <row r="25" spans="1:17" ht="24" customHeight="1">
      <c r="A25" s="610">
        <v>10</v>
      </c>
      <c r="B25" s="227" t="s">
        <v>237</v>
      </c>
      <c r="C25" s="601">
        <v>4865067</v>
      </c>
      <c r="D25" s="339" t="s">
        <v>13</v>
      </c>
      <c r="E25" s="334" t="s">
        <v>361</v>
      </c>
      <c r="F25" s="337">
        <v>100</v>
      </c>
      <c r="G25" s="641">
        <v>66775</v>
      </c>
      <c r="H25" s="642">
        <v>66686</v>
      </c>
      <c r="I25" s="606">
        <f t="shared" si="4"/>
        <v>89</v>
      </c>
      <c r="J25" s="606">
        <f t="shared" si="0"/>
        <v>8900</v>
      </c>
      <c r="K25" s="671">
        <f t="shared" si="1"/>
        <v>0.0089</v>
      </c>
      <c r="L25" s="641">
        <v>7290</v>
      </c>
      <c r="M25" s="642">
        <v>7181</v>
      </c>
      <c r="N25" s="606">
        <f t="shared" si="5"/>
        <v>109</v>
      </c>
      <c r="O25" s="606">
        <f t="shared" si="2"/>
        <v>10900</v>
      </c>
      <c r="P25" s="682">
        <f t="shared" si="3"/>
        <v>0.0109</v>
      </c>
      <c r="Q25" s="184"/>
    </row>
    <row r="26" spans="1:17" ht="24" customHeight="1">
      <c r="A26" s="610">
        <v>11</v>
      </c>
      <c r="B26" s="227" t="s">
        <v>238</v>
      </c>
      <c r="C26" s="601">
        <v>4865078</v>
      </c>
      <c r="D26" s="339" t="s">
        <v>13</v>
      </c>
      <c r="E26" s="334" t="s">
        <v>361</v>
      </c>
      <c r="F26" s="337">
        <v>100</v>
      </c>
      <c r="G26" s="641">
        <v>20706</v>
      </c>
      <c r="H26" s="642">
        <v>20361</v>
      </c>
      <c r="I26" s="606">
        <f t="shared" si="4"/>
        <v>345</v>
      </c>
      <c r="J26" s="606">
        <f t="shared" si="0"/>
        <v>34500</v>
      </c>
      <c r="K26" s="671">
        <f t="shared" si="1"/>
        <v>0.0345</v>
      </c>
      <c r="L26" s="641">
        <v>46996</v>
      </c>
      <c r="M26" s="642">
        <v>46440</v>
      </c>
      <c r="N26" s="606">
        <f t="shared" si="5"/>
        <v>556</v>
      </c>
      <c r="O26" s="606">
        <f t="shared" si="2"/>
        <v>55600</v>
      </c>
      <c r="P26" s="682">
        <f t="shared" si="3"/>
        <v>0.0556</v>
      </c>
      <c r="Q26" s="184"/>
    </row>
    <row r="27" spans="1:17" ht="24" customHeight="1">
      <c r="A27" s="610">
        <v>12</v>
      </c>
      <c r="B27" s="227" t="s">
        <v>238</v>
      </c>
      <c r="C27" s="603">
        <v>4865079</v>
      </c>
      <c r="D27" s="511" t="s">
        <v>13</v>
      </c>
      <c r="E27" s="334" t="s">
        <v>361</v>
      </c>
      <c r="F27" s="340">
        <v>100</v>
      </c>
      <c r="G27" s="641">
        <v>999982</v>
      </c>
      <c r="H27" s="642">
        <v>999972</v>
      </c>
      <c r="I27" s="606">
        <f t="shared" si="4"/>
        <v>10</v>
      </c>
      <c r="J27" s="606">
        <f t="shared" si="0"/>
        <v>1000</v>
      </c>
      <c r="K27" s="671">
        <f t="shared" si="1"/>
        <v>0.001</v>
      </c>
      <c r="L27" s="641">
        <v>18220</v>
      </c>
      <c r="M27" s="642">
        <v>17869</v>
      </c>
      <c r="N27" s="606">
        <f t="shared" si="5"/>
        <v>351</v>
      </c>
      <c r="O27" s="606">
        <f t="shared" si="2"/>
        <v>35100</v>
      </c>
      <c r="P27" s="682">
        <f t="shared" si="3"/>
        <v>0.0351</v>
      </c>
      <c r="Q27" s="184"/>
    </row>
    <row r="28" spans="1:17" ht="24" customHeight="1">
      <c r="A28" s="610">
        <v>13</v>
      </c>
      <c r="B28" s="227" t="s">
        <v>239</v>
      </c>
      <c r="C28" s="601">
        <v>4865080</v>
      </c>
      <c r="D28" s="339" t="s">
        <v>13</v>
      </c>
      <c r="E28" s="334" t="s">
        <v>361</v>
      </c>
      <c r="F28" s="337">
        <v>100</v>
      </c>
      <c r="G28" s="641">
        <v>76815</v>
      </c>
      <c r="H28" s="642">
        <v>76815</v>
      </c>
      <c r="I28" s="606">
        <f t="shared" si="4"/>
        <v>0</v>
      </c>
      <c r="J28" s="606">
        <f t="shared" si="0"/>
        <v>0</v>
      </c>
      <c r="K28" s="671">
        <f t="shared" si="1"/>
        <v>0</v>
      </c>
      <c r="L28" s="641">
        <v>41123</v>
      </c>
      <c r="M28" s="642">
        <v>40234</v>
      </c>
      <c r="N28" s="606">
        <f t="shared" si="5"/>
        <v>889</v>
      </c>
      <c r="O28" s="606">
        <f t="shared" si="2"/>
        <v>88900</v>
      </c>
      <c r="P28" s="682">
        <f t="shared" si="3"/>
        <v>0.0889</v>
      </c>
      <c r="Q28" s="184"/>
    </row>
    <row r="29" spans="1:17" ht="24" customHeight="1">
      <c r="A29" s="330">
        <v>14</v>
      </c>
      <c r="B29" s="227" t="s">
        <v>239</v>
      </c>
      <c r="C29" s="601">
        <v>4865081</v>
      </c>
      <c r="D29" s="339" t="s">
        <v>13</v>
      </c>
      <c r="E29" s="334" t="s">
        <v>361</v>
      </c>
      <c r="F29" s="337">
        <v>100</v>
      </c>
      <c r="G29" s="641">
        <v>2888</v>
      </c>
      <c r="H29" s="642">
        <v>2796</v>
      </c>
      <c r="I29" s="606">
        <f t="shared" si="4"/>
        <v>92</v>
      </c>
      <c r="J29" s="606">
        <f t="shared" si="0"/>
        <v>9200</v>
      </c>
      <c r="K29" s="671">
        <f t="shared" si="1"/>
        <v>0.0092</v>
      </c>
      <c r="L29" s="641">
        <v>4280</v>
      </c>
      <c r="M29" s="642">
        <v>3904</v>
      </c>
      <c r="N29" s="606">
        <f t="shared" si="5"/>
        <v>376</v>
      </c>
      <c r="O29" s="606">
        <f t="shared" si="2"/>
        <v>37600</v>
      </c>
      <c r="P29" s="682">
        <f t="shared" si="3"/>
        <v>0.0376</v>
      </c>
      <c r="Q29" s="184"/>
    </row>
    <row r="30" spans="1:17" ht="24" customHeight="1">
      <c r="A30" s="609" t="s">
        <v>240</v>
      </c>
      <c r="B30" s="226"/>
      <c r="C30" s="604"/>
      <c r="D30" s="226"/>
      <c r="E30" s="227"/>
      <c r="F30" s="337"/>
      <c r="G30" s="607"/>
      <c r="H30" s="606"/>
      <c r="I30" s="606"/>
      <c r="J30" s="606"/>
      <c r="K30" s="674">
        <f>SUM(K23:K29)</f>
        <v>0.12020000000000002</v>
      </c>
      <c r="L30" s="607"/>
      <c r="M30" s="606"/>
      <c r="N30" s="606"/>
      <c r="O30" s="606"/>
      <c r="P30" s="685">
        <f>SUM(P23:P29)</f>
        <v>0.24059999999999998</v>
      </c>
      <c r="Q30" s="184"/>
    </row>
    <row r="31" spans="1:17" ht="24" customHeight="1">
      <c r="A31" s="613" t="s">
        <v>246</v>
      </c>
      <c r="B31" s="226"/>
      <c r="C31" s="604"/>
      <c r="D31" s="226"/>
      <c r="E31" s="227"/>
      <c r="F31" s="337"/>
      <c r="G31" s="607"/>
      <c r="H31" s="606"/>
      <c r="I31" s="606"/>
      <c r="J31" s="606"/>
      <c r="K31" s="674"/>
      <c r="L31" s="607"/>
      <c r="M31" s="606"/>
      <c r="N31" s="606"/>
      <c r="O31" s="606"/>
      <c r="P31" s="685"/>
      <c r="Q31" s="184"/>
    </row>
    <row r="32" spans="1:17" ht="24" customHeight="1">
      <c r="A32" s="331" t="s">
        <v>241</v>
      </c>
      <c r="B32" s="227"/>
      <c r="C32" s="605"/>
      <c r="D32" s="227"/>
      <c r="E32" s="227"/>
      <c r="F32" s="339"/>
      <c r="G32" s="607"/>
      <c r="H32" s="606"/>
      <c r="I32" s="606"/>
      <c r="J32" s="606"/>
      <c r="K32" s="671"/>
      <c r="L32" s="607"/>
      <c r="M32" s="606"/>
      <c r="N32" s="606"/>
      <c r="O32" s="606"/>
      <c r="P32" s="682"/>
      <c r="Q32" s="184"/>
    </row>
    <row r="33" spans="1:17" ht="24" customHeight="1">
      <c r="A33" s="610">
        <v>15</v>
      </c>
      <c r="B33" s="342" t="s">
        <v>242</v>
      </c>
      <c r="C33" s="604">
        <v>4902545</v>
      </c>
      <c r="D33" s="337" t="s">
        <v>13</v>
      </c>
      <c r="E33" s="334" t="s">
        <v>361</v>
      </c>
      <c r="F33" s="337">
        <v>50</v>
      </c>
      <c r="G33" s="641">
        <v>7848</v>
      </c>
      <c r="H33" s="642">
        <v>7848</v>
      </c>
      <c r="I33" s="606">
        <f>G33-H33</f>
        <v>0</v>
      </c>
      <c r="J33" s="606">
        <f t="shared" si="0"/>
        <v>0</v>
      </c>
      <c r="K33" s="671">
        <f t="shared" si="1"/>
        <v>0</v>
      </c>
      <c r="L33" s="641">
        <v>18966</v>
      </c>
      <c r="M33" s="642">
        <v>18966</v>
      </c>
      <c r="N33" s="606">
        <f>L33-M33</f>
        <v>0</v>
      </c>
      <c r="O33" s="606">
        <f t="shared" si="2"/>
        <v>0</v>
      </c>
      <c r="P33" s="682">
        <f t="shared" si="3"/>
        <v>0</v>
      </c>
      <c r="Q33" s="184"/>
    </row>
    <row r="34" spans="1:17" ht="24" customHeight="1">
      <c r="A34" s="609" t="s">
        <v>243</v>
      </c>
      <c r="B34" s="226"/>
      <c r="C34" s="341"/>
      <c r="D34" s="342"/>
      <c r="E34" s="110"/>
      <c r="F34" s="337"/>
      <c r="G34" s="132"/>
      <c r="H34" s="81"/>
      <c r="I34" s="81"/>
      <c r="J34" s="81"/>
      <c r="K34" s="672">
        <f>SUM(K33)</f>
        <v>0</v>
      </c>
      <c r="L34" s="224"/>
      <c r="M34" s="81"/>
      <c r="N34" s="81"/>
      <c r="O34" s="81"/>
      <c r="P34" s="683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75"/>
      <c r="L35" s="540"/>
      <c r="M35" s="91"/>
      <c r="N35" s="91"/>
      <c r="O35" s="91"/>
      <c r="P35" s="686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0"/>
      <c r="L36" s="80"/>
      <c r="M36" s="80"/>
      <c r="N36" s="81"/>
      <c r="O36" s="81"/>
      <c r="P36" s="687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0"/>
      <c r="L37" s="80"/>
      <c r="M37" s="80"/>
      <c r="N37" s="81"/>
      <c r="O37" s="81"/>
      <c r="P37" s="687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76"/>
      <c r="L38" s="92"/>
      <c r="M38" s="92"/>
      <c r="N38" s="92"/>
      <c r="O38" s="92"/>
      <c r="P38" s="688"/>
    </row>
    <row r="39" spans="1:16" ht="20.25">
      <c r="A39" s="203"/>
      <c r="B39" s="343" t="s">
        <v>240</v>
      </c>
      <c r="C39" s="344"/>
      <c r="D39" s="344"/>
      <c r="E39" s="344"/>
      <c r="F39" s="344"/>
      <c r="G39" s="344"/>
      <c r="H39" s="344"/>
      <c r="I39" s="344"/>
      <c r="J39" s="344"/>
      <c r="K39" s="672">
        <f>K30-K34</f>
        <v>0.12020000000000002</v>
      </c>
      <c r="L39" s="225"/>
      <c r="M39" s="225"/>
      <c r="N39" s="225"/>
      <c r="O39" s="225"/>
      <c r="P39" s="689">
        <f>P30-P34</f>
        <v>0.24059999999999998</v>
      </c>
    </row>
    <row r="40" spans="1:16" ht="20.25">
      <c r="A40" s="163"/>
      <c r="B40" s="343" t="s">
        <v>244</v>
      </c>
      <c r="C40" s="329"/>
      <c r="D40" s="329"/>
      <c r="E40" s="329"/>
      <c r="F40" s="329"/>
      <c r="G40" s="329"/>
      <c r="H40" s="329"/>
      <c r="I40" s="329"/>
      <c r="J40" s="329"/>
      <c r="K40" s="672">
        <f>K19</f>
        <v>0.06620000000000001</v>
      </c>
      <c r="L40" s="225"/>
      <c r="M40" s="225"/>
      <c r="N40" s="225"/>
      <c r="O40" s="225"/>
      <c r="P40" s="689">
        <f>P19</f>
        <v>0.302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77"/>
      <c r="L41" s="63"/>
      <c r="M41" s="63"/>
      <c r="N41" s="63"/>
      <c r="O41" s="63"/>
      <c r="P41" s="690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77"/>
      <c r="L42" s="63"/>
      <c r="M42" s="63"/>
      <c r="N42" s="63"/>
      <c r="O42" s="63"/>
      <c r="P42" s="690"/>
    </row>
    <row r="43" spans="1:16" ht="23.25">
      <c r="A43" s="163"/>
      <c r="B43" s="345" t="s">
        <v>247</v>
      </c>
      <c r="C43" s="346"/>
      <c r="D43" s="347"/>
      <c r="E43" s="347"/>
      <c r="F43" s="347"/>
      <c r="G43" s="347"/>
      <c r="H43" s="347"/>
      <c r="I43" s="347"/>
      <c r="J43" s="347"/>
      <c r="K43" s="678">
        <f>SUM(K39:K42)</f>
        <v>0.1864</v>
      </c>
      <c r="L43" s="348"/>
      <c r="M43" s="348"/>
      <c r="N43" s="348"/>
      <c r="O43" s="348"/>
      <c r="P43" s="691">
        <f>SUM(P39:P42)</f>
        <v>0.5426</v>
      </c>
    </row>
    <row r="44" ht="12.75">
      <c r="K44" s="679"/>
    </row>
    <row r="45" ht="13.5" thickBot="1">
      <c r="K45" s="679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342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598" t="s">
        <v>354</v>
      </c>
      <c r="L49" s="21"/>
      <c r="M49" s="21"/>
      <c r="N49" s="21"/>
      <c r="O49" s="21"/>
      <c r="P49" s="599" t="s">
        <v>355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345</v>
      </c>
      <c r="B52" s="268"/>
      <c r="C52" s="268"/>
      <c r="D52" s="269"/>
      <c r="E52" s="269"/>
      <c r="F52" s="270"/>
      <c r="G52" s="269"/>
      <c r="H52" s="21"/>
      <c r="I52" s="21"/>
      <c r="J52" s="21"/>
      <c r="K52" s="620">
        <f>K43</f>
        <v>0.1864</v>
      </c>
      <c r="L52" s="279" t="s">
        <v>343</v>
      </c>
      <c r="M52" s="21"/>
      <c r="N52" s="21"/>
      <c r="O52" s="21"/>
      <c r="P52" s="620">
        <f>P43</f>
        <v>0.5426</v>
      </c>
      <c r="Q52" s="350" t="s">
        <v>343</v>
      </c>
    </row>
    <row r="53" spans="1:17" ht="23.25">
      <c r="A53" s="596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597" t="s">
        <v>344</v>
      </c>
      <c r="B54" s="273"/>
      <c r="C54" s="53"/>
      <c r="D54" s="267"/>
      <c r="E54" s="267"/>
      <c r="F54" s="274"/>
      <c r="G54" s="269"/>
      <c r="H54" s="21"/>
      <c r="I54" s="21"/>
      <c r="J54" s="21"/>
      <c r="K54" s="620">
        <f>'STEPPED UP GENCO'!K49</f>
        <v>0.012905805000000001</v>
      </c>
      <c r="L54" s="279" t="s">
        <v>343</v>
      </c>
      <c r="M54" s="21"/>
      <c r="N54" s="21"/>
      <c r="O54" s="21"/>
      <c r="P54" s="620">
        <f>'STEPPED UP GENCO'!P49</f>
        <v>-0.0338558264</v>
      </c>
      <c r="Q54" s="350" t="s">
        <v>343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14" t="s">
        <v>346</v>
      </c>
      <c r="K58" s="620">
        <f>SUM(K52:K57)</f>
        <v>0.199305805</v>
      </c>
      <c r="L58" s="295" t="s">
        <v>343</v>
      </c>
      <c r="M58" s="349"/>
      <c r="N58" s="349"/>
      <c r="O58" s="349"/>
      <c r="P58" s="620">
        <f>SUM(P52:P57)</f>
        <v>0.5087441736</v>
      </c>
      <c r="Q58" s="295" t="s">
        <v>343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">
      <selection activeCell="Q16" sqref="Q16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2.003906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8.421875" style="0" customWidth="1"/>
  </cols>
  <sheetData>
    <row r="1" ht="26.25">
      <c r="A1" s="1" t="s">
        <v>251</v>
      </c>
    </row>
    <row r="2" spans="1:17" ht="16.5" customHeight="1">
      <c r="A2" s="385" t="s">
        <v>252</v>
      </c>
      <c r="P2" s="533" t="str">
        <f>NDPL!Q1</f>
        <v>APRIL-2012</v>
      </c>
      <c r="Q2" s="591"/>
    </row>
    <row r="3" spans="1:8" ht="23.25">
      <c r="A3" s="228" t="s">
        <v>300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01/05/12</v>
      </c>
      <c r="H5" s="41" t="str">
        <f>NDPL!H5</f>
        <v>INTIAL READING 01/04/12</v>
      </c>
      <c r="I5" s="41" t="s">
        <v>4</v>
      </c>
      <c r="J5" s="41" t="s">
        <v>5</v>
      </c>
      <c r="K5" s="42" t="s">
        <v>6</v>
      </c>
      <c r="L5" s="43" t="str">
        <f>NDPL!G5</f>
        <v>FINAL READING 01/05/12</v>
      </c>
      <c r="M5" s="41" t="str">
        <f>NDPL!H5</f>
        <v>INTIAL READING 01/04/12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9.5" customHeight="1" thickTop="1">
      <c r="A7" s="366"/>
      <c r="B7" s="367" t="s">
        <v>266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267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268</v>
      </c>
      <c r="C9" s="371">
        <v>4864796</v>
      </c>
      <c r="D9" s="356" t="s">
        <v>13</v>
      </c>
      <c r="E9" s="119" t="s">
        <v>361</v>
      </c>
      <c r="F9" s="372">
        <v>100</v>
      </c>
      <c r="G9" s="641">
        <v>57563</v>
      </c>
      <c r="H9" s="642">
        <v>58294</v>
      </c>
      <c r="I9" s="378">
        <f>G9-H9</f>
        <v>-731</v>
      </c>
      <c r="J9" s="378">
        <f>$F9*I9</f>
        <v>-73100</v>
      </c>
      <c r="K9" s="379">
        <f>J9/1000000</f>
        <v>-0.0731</v>
      </c>
      <c r="L9" s="641">
        <v>77748</v>
      </c>
      <c r="M9" s="642">
        <v>77749</v>
      </c>
      <c r="N9" s="378">
        <f>L9-M9</f>
        <v>-1</v>
      </c>
      <c r="O9" s="378">
        <f>$F9*N9</f>
        <v>-100</v>
      </c>
      <c r="P9" s="379">
        <f>O9/1000000</f>
        <v>-0.0001</v>
      </c>
      <c r="Q9" s="184"/>
    </row>
    <row r="10" spans="1:17" ht="19.5" customHeight="1">
      <c r="A10" s="330">
        <v>2</v>
      </c>
      <c r="B10" s="373" t="s">
        <v>269</v>
      </c>
      <c r="C10" s="371">
        <v>4864797</v>
      </c>
      <c r="D10" s="356" t="s">
        <v>13</v>
      </c>
      <c r="E10" s="119" t="s">
        <v>361</v>
      </c>
      <c r="F10" s="372">
        <v>100</v>
      </c>
      <c r="G10" s="641">
        <v>11799</v>
      </c>
      <c r="H10" s="642">
        <v>8716</v>
      </c>
      <c r="I10" s="378">
        <f>G10-H10</f>
        <v>3083</v>
      </c>
      <c r="J10" s="378">
        <f>$F10*I10</f>
        <v>308300</v>
      </c>
      <c r="K10" s="379">
        <f>J10/1000000</f>
        <v>0.3083</v>
      </c>
      <c r="L10" s="641">
        <v>999481</v>
      </c>
      <c r="M10" s="642">
        <v>999467</v>
      </c>
      <c r="N10" s="378">
        <f>L10-M10</f>
        <v>14</v>
      </c>
      <c r="O10" s="378">
        <f>$F10*N10</f>
        <v>1400</v>
      </c>
      <c r="P10" s="379">
        <f>O10/1000000</f>
        <v>0.0014</v>
      </c>
      <c r="Q10" s="184"/>
    </row>
    <row r="11" spans="1:17" ht="19.5" customHeight="1">
      <c r="A11" s="330">
        <v>3</v>
      </c>
      <c r="B11" s="373" t="s">
        <v>270</v>
      </c>
      <c r="C11" s="371">
        <v>4864818</v>
      </c>
      <c r="D11" s="356" t="s">
        <v>13</v>
      </c>
      <c r="E11" s="119" t="s">
        <v>361</v>
      </c>
      <c r="F11" s="372">
        <v>100</v>
      </c>
      <c r="G11" s="641">
        <v>172705</v>
      </c>
      <c r="H11" s="642">
        <v>173471</v>
      </c>
      <c r="I11" s="378">
        <f>G11-H11</f>
        <v>-766</v>
      </c>
      <c r="J11" s="378">
        <f>$F11*I11</f>
        <v>-76600</v>
      </c>
      <c r="K11" s="379">
        <f>J11/1000000</f>
        <v>-0.0766</v>
      </c>
      <c r="L11" s="641">
        <v>91993</v>
      </c>
      <c r="M11" s="642">
        <v>91994</v>
      </c>
      <c r="N11" s="378">
        <f>L11-M11</f>
        <v>-1</v>
      </c>
      <c r="O11" s="378">
        <f>$F11*N11</f>
        <v>-100</v>
      </c>
      <c r="P11" s="379">
        <f>O11/1000000</f>
        <v>-0.0001</v>
      </c>
      <c r="Q11" s="184"/>
    </row>
    <row r="12" spans="1:17" ht="19.5" customHeight="1">
      <c r="A12" s="330">
        <v>4</v>
      </c>
      <c r="B12" s="373" t="s">
        <v>271</v>
      </c>
      <c r="C12" s="371">
        <v>4864842</v>
      </c>
      <c r="D12" s="356" t="s">
        <v>13</v>
      </c>
      <c r="E12" s="119" t="s">
        <v>361</v>
      </c>
      <c r="F12" s="726">
        <v>937.5</v>
      </c>
      <c r="G12" s="641">
        <v>18091</v>
      </c>
      <c r="H12" s="642">
        <v>16777</v>
      </c>
      <c r="I12" s="378">
        <f>G12-H12</f>
        <v>1314</v>
      </c>
      <c r="J12" s="378">
        <f>$F12*I12</f>
        <v>1231875</v>
      </c>
      <c r="K12" s="725">
        <f>J12/1000000</f>
        <v>1.231875</v>
      </c>
      <c r="L12" s="641">
        <v>17801</v>
      </c>
      <c r="M12" s="642">
        <v>17797</v>
      </c>
      <c r="N12" s="378">
        <f>L12-M12</f>
        <v>4</v>
      </c>
      <c r="O12" s="378">
        <f>$F12*N12</f>
        <v>3750</v>
      </c>
      <c r="P12" s="725">
        <f>O12/1000000</f>
        <v>0.00375</v>
      </c>
      <c r="Q12" s="623"/>
    </row>
    <row r="13" spans="1:17" ht="19.5" customHeight="1">
      <c r="A13" s="330"/>
      <c r="B13" s="370" t="s">
        <v>272</v>
      </c>
      <c r="C13" s="371"/>
      <c r="D13" s="356"/>
      <c r="E13" s="106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106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273</v>
      </c>
      <c r="C15" s="371">
        <v>4864880</v>
      </c>
      <c r="D15" s="356" t="s">
        <v>13</v>
      </c>
      <c r="E15" s="119" t="s">
        <v>361</v>
      </c>
      <c r="F15" s="372">
        <v>-500</v>
      </c>
      <c r="G15" s="641">
        <v>992859</v>
      </c>
      <c r="H15" s="642">
        <v>993256</v>
      </c>
      <c r="I15" s="378">
        <f>G15-H15</f>
        <v>-397</v>
      </c>
      <c r="J15" s="378">
        <f>$F15*I15</f>
        <v>198500</v>
      </c>
      <c r="K15" s="379">
        <f>J15/1000000</f>
        <v>0.1985</v>
      </c>
      <c r="L15" s="641">
        <v>943615</v>
      </c>
      <c r="M15" s="642">
        <v>943863</v>
      </c>
      <c r="N15" s="378">
        <f>L15-M15</f>
        <v>-248</v>
      </c>
      <c r="O15" s="378">
        <f>$F15*N15</f>
        <v>124000</v>
      </c>
      <c r="P15" s="379">
        <f>O15/1000000</f>
        <v>0.124</v>
      </c>
      <c r="Q15" s="184"/>
    </row>
    <row r="16" spans="1:17" ht="19.5" customHeight="1">
      <c r="A16" s="330">
        <v>6</v>
      </c>
      <c r="B16" s="373" t="s">
        <v>274</v>
      </c>
      <c r="C16" s="371">
        <v>4864881</v>
      </c>
      <c r="D16" s="356" t="s">
        <v>13</v>
      </c>
      <c r="E16" s="119" t="s">
        <v>361</v>
      </c>
      <c r="F16" s="372">
        <v>-500</v>
      </c>
      <c r="G16" s="641">
        <v>994044</v>
      </c>
      <c r="H16" s="642">
        <v>994098</v>
      </c>
      <c r="I16" s="378">
        <f>G16-H16</f>
        <v>-54</v>
      </c>
      <c r="J16" s="378">
        <f>$F16*I16</f>
        <v>27000</v>
      </c>
      <c r="K16" s="379">
        <f>J16/1000000</f>
        <v>0.027</v>
      </c>
      <c r="L16" s="641">
        <v>986433</v>
      </c>
      <c r="M16" s="642">
        <v>986629</v>
      </c>
      <c r="N16" s="378">
        <f>L16-M16</f>
        <v>-196</v>
      </c>
      <c r="O16" s="378">
        <f>$F16*N16</f>
        <v>98000</v>
      </c>
      <c r="P16" s="379">
        <f>O16/1000000</f>
        <v>0.098</v>
      </c>
      <c r="Q16" s="184"/>
    </row>
    <row r="17" spans="1:17" ht="19.5" customHeight="1">
      <c r="A17" s="330">
        <v>7</v>
      </c>
      <c r="B17" s="373" t="s">
        <v>289</v>
      </c>
      <c r="C17" s="371">
        <v>4902572</v>
      </c>
      <c r="D17" s="356" t="s">
        <v>13</v>
      </c>
      <c r="E17" s="119" t="s">
        <v>361</v>
      </c>
      <c r="F17" s="372">
        <v>300</v>
      </c>
      <c r="G17" s="641">
        <v>999987</v>
      </c>
      <c r="H17" s="642">
        <v>999987</v>
      </c>
      <c r="I17" s="378">
        <f>G17-H17</f>
        <v>0</v>
      </c>
      <c r="J17" s="378">
        <f>$F17*I17</f>
        <v>0</v>
      </c>
      <c r="K17" s="379">
        <f>J17/1000000</f>
        <v>0</v>
      </c>
      <c r="L17" s="641">
        <v>999884</v>
      </c>
      <c r="M17" s="642">
        <v>999883</v>
      </c>
      <c r="N17" s="378">
        <f>L17-M17</f>
        <v>1</v>
      </c>
      <c r="O17" s="378">
        <f>$F17*N17</f>
        <v>300</v>
      </c>
      <c r="P17" s="379">
        <f>O17/1000000</f>
        <v>0.0003</v>
      </c>
      <c r="Q17" s="184"/>
    </row>
    <row r="18" spans="1:17" ht="19.5" customHeight="1">
      <c r="A18" s="330"/>
      <c r="B18" s="370"/>
      <c r="C18" s="371"/>
      <c r="D18" s="356"/>
      <c r="E18" s="119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119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119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275</v>
      </c>
      <c r="C21" s="371"/>
      <c r="D21" s="356"/>
      <c r="E21" s="119"/>
      <c r="F21" s="374"/>
      <c r="G21" s="118"/>
      <c r="H21" s="106"/>
      <c r="I21" s="49"/>
      <c r="J21" s="53"/>
      <c r="K21" s="382">
        <f>SUM(K9:K20)</f>
        <v>1.615975</v>
      </c>
      <c r="L21" s="390"/>
      <c r="M21" s="387"/>
      <c r="N21" s="387"/>
      <c r="O21" s="387"/>
      <c r="P21" s="383">
        <f>SUM(P9:P20)</f>
        <v>0.22725</v>
      </c>
      <c r="Q21" s="184"/>
    </row>
    <row r="22" spans="1:17" ht="19.5" customHeight="1">
      <c r="A22" s="330"/>
      <c r="B22" s="370" t="s">
        <v>276</v>
      </c>
      <c r="C22" s="371"/>
      <c r="D22" s="356"/>
      <c r="E22" s="119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277</v>
      </c>
      <c r="C23" s="371"/>
      <c r="D23" s="356"/>
      <c r="E23" s="119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278</v>
      </c>
      <c r="C24" s="371">
        <v>4864794</v>
      </c>
      <c r="D24" s="356" t="s">
        <v>13</v>
      </c>
      <c r="E24" s="119" t="s">
        <v>361</v>
      </c>
      <c r="F24" s="372">
        <v>200</v>
      </c>
      <c r="G24" s="641">
        <v>950839</v>
      </c>
      <c r="H24" s="642">
        <v>952502</v>
      </c>
      <c r="I24" s="378">
        <f>G24-H24</f>
        <v>-1663</v>
      </c>
      <c r="J24" s="378">
        <f>$F24*I24</f>
        <v>-332600</v>
      </c>
      <c r="K24" s="379">
        <f>J24/1000000</f>
        <v>-0.3326</v>
      </c>
      <c r="L24" s="641">
        <v>991979</v>
      </c>
      <c r="M24" s="642">
        <v>991980</v>
      </c>
      <c r="N24" s="378">
        <f>L24-M24</f>
        <v>-1</v>
      </c>
      <c r="O24" s="378">
        <f>$F24*N24</f>
        <v>-200</v>
      </c>
      <c r="P24" s="379">
        <f>O24/1000000</f>
        <v>-0.0002</v>
      </c>
      <c r="Q24" s="184"/>
    </row>
    <row r="25" spans="1:17" ht="19.5" customHeight="1">
      <c r="A25" s="330">
        <v>9</v>
      </c>
      <c r="B25" s="373" t="s">
        <v>279</v>
      </c>
      <c r="C25" s="371">
        <v>4864795</v>
      </c>
      <c r="D25" s="356" t="s">
        <v>13</v>
      </c>
      <c r="E25" s="119" t="s">
        <v>361</v>
      </c>
      <c r="F25" s="372">
        <v>100</v>
      </c>
      <c r="G25" s="641">
        <v>865022</v>
      </c>
      <c r="H25" s="642">
        <v>871326</v>
      </c>
      <c r="I25" s="378">
        <f>G25-H25</f>
        <v>-6304</v>
      </c>
      <c r="J25" s="378">
        <f>$F25*I25</f>
        <v>-630400</v>
      </c>
      <c r="K25" s="379">
        <f>J25/1000000</f>
        <v>-0.6304</v>
      </c>
      <c r="L25" s="641">
        <v>928495</v>
      </c>
      <c r="M25" s="642">
        <v>928495</v>
      </c>
      <c r="N25" s="378">
        <f>L25-M25</f>
        <v>0</v>
      </c>
      <c r="O25" s="378">
        <f>$F25*N25</f>
        <v>0</v>
      </c>
      <c r="P25" s="379">
        <f>O25/1000000</f>
        <v>0</v>
      </c>
      <c r="Q25" s="184"/>
    </row>
    <row r="26" spans="1:17" ht="19.5" customHeight="1">
      <c r="A26" s="330"/>
      <c r="B26" s="373"/>
      <c r="C26" s="371"/>
      <c r="D26" s="356"/>
      <c r="E26" s="119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280</v>
      </c>
      <c r="C27" s="373"/>
      <c r="D27" s="356"/>
      <c r="E27" s="119"/>
      <c r="F27" s="374"/>
      <c r="G27" s="118"/>
      <c r="H27" s="106"/>
      <c r="I27" s="49"/>
      <c r="J27" s="53"/>
      <c r="K27" s="383">
        <f>SUM(K24:K26)</f>
        <v>-0.963</v>
      </c>
      <c r="L27" s="390"/>
      <c r="M27" s="387"/>
      <c r="N27" s="387"/>
      <c r="O27" s="387"/>
      <c r="P27" s="383">
        <f>SUM(P24:P26)</f>
        <v>-0.0002</v>
      </c>
      <c r="Q27" s="184"/>
    </row>
    <row r="28" spans="1:17" ht="19.5" customHeight="1">
      <c r="A28" s="330"/>
      <c r="B28" s="370" t="s">
        <v>281</v>
      </c>
      <c r="C28" s="371"/>
      <c r="D28" s="356"/>
      <c r="E28" s="106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277</v>
      </c>
      <c r="C29" s="371"/>
      <c r="D29" s="356"/>
      <c r="E29" s="106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282</v>
      </c>
      <c r="C30" s="371">
        <v>4864819</v>
      </c>
      <c r="D30" s="356" t="s">
        <v>13</v>
      </c>
      <c r="E30" s="119" t="s">
        <v>361</v>
      </c>
      <c r="F30" s="375">
        <v>200</v>
      </c>
      <c r="G30" s="641">
        <v>173874</v>
      </c>
      <c r="H30" s="642">
        <v>170331</v>
      </c>
      <c r="I30" s="378">
        <f aca="true" t="shared" si="0" ref="I30:I35">G30-H30</f>
        <v>3543</v>
      </c>
      <c r="J30" s="378">
        <f aca="true" t="shared" si="1" ref="J30:J35">$F30*I30</f>
        <v>708600</v>
      </c>
      <c r="K30" s="379">
        <f aca="true" t="shared" si="2" ref="K30:K35">J30/1000000</f>
        <v>0.7086</v>
      </c>
      <c r="L30" s="641">
        <v>258664</v>
      </c>
      <c r="M30" s="642">
        <v>258656</v>
      </c>
      <c r="N30" s="378">
        <f aca="true" t="shared" si="3" ref="N30:N35">L30-M30</f>
        <v>8</v>
      </c>
      <c r="O30" s="378">
        <f aca="true" t="shared" si="4" ref="O30:O35">$F30*N30</f>
        <v>1600</v>
      </c>
      <c r="P30" s="379">
        <f aca="true" t="shared" si="5" ref="P30:P35">O30/1000000</f>
        <v>0.0016</v>
      </c>
      <c r="Q30" s="184"/>
    </row>
    <row r="31" spans="1:17" ht="19.5" customHeight="1">
      <c r="A31" s="330">
        <v>11</v>
      </c>
      <c r="B31" s="373" t="s">
        <v>283</v>
      </c>
      <c r="C31" s="371">
        <v>4864801</v>
      </c>
      <c r="D31" s="356" t="s">
        <v>13</v>
      </c>
      <c r="E31" s="119" t="s">
        <v>361</v>
      </c>
      <c r="F31" s="375">
        <v>200</v>
      </c>
      <c r="G31" s="641">
        <v>65417</v>
      </c>
      <c r="H31" s="642">
        <v>61528</v>
      </c>
      <c r="I31" s="378">
        <f t="shared" si="0"/>
        <v>3889</v>
      </c>
      <c r="J31" s="378">
        <f t="shared" si="1"/>
        <v>777800</v>
      </c>
      <c r="K31" s="379">
        <f t="shared" si="2"/>
        <v>0.7778</v>
      </c>
      <c r="L31" s="641">
        <v>40207</v>
      </c>
      <c r="M31" s="642">
        <v>40209</v>
      </c>
      <c r="N31" s="378">
        <f t="shared" si="3"/>
        <v>-2</v>
      </c>
      <c r="O31" s="378">
        <f t="shared" si="4"/>
        <v>-400</v>
      </c>
      <c r="P31" s="379">
        <f t="shared" si="5"/>
        <v>-0.0004</v>
      </c>
      <c r="Q31" s="184"/>
    </row>
    <row r="32" spans="1:17" ht="19.5" customHeight="1">
      <c r="A32" s="330">
        <v>12</v>
      </c>
      <c r="B32" s="373" t="s">
        <v>284</v>
      </c>
      <c r="C32" s="371">
        <v>4864820</v>
      </c>
      <c r="D32" s="356" t="s">
        <v>13</v>
      </c>
      <c r="E32" s="119" t="s">
        <v>361</v>
      </c>
      <c r="F32" s="375">
        <v>100</v>
      </c>
      <c r="G32" s="641">
        <v>94487</v>
      </c>
      <c r="H32" s="642">
        <v>87301</v>
      </c>
      <c r="I32" s="378">
        <f t="shared" si="0"/>
        <v>7186</v>
      </c>
      <c r="J32" s="378">
        <f t="shared" si="1"/>
        <v>718600</v>
      </c>
      <c r="K32" s="379">
        <f t="shared" si="2"/>
        <v>0.7186</v>
      </c>
      <c r="L32" s="641">
        <v>69971</v>
      </c>
      <c r="M32" s="642">
        <v>69975</v>
      </c>
      <c r="N32" s="378">
        <f t="shared" si="3"/>
        <v>-4</v>
      </c>
      <c r="O32" s="378">
        <f t="shared" si="4"/>
        <v>-400</v>
      </c>
      <c r="P32" s="379">
        <f t="shared" si="5"/>
        <v>-0.0004</v>
      </c>
      <c r="Q32" s="184"/>
    </row>
    <row r="33" spans="1:17" ht="19.5" customHeight="1">
      <c r="A33" s="330">
        <v>13</v>
      </c>
      <c r="B33" s="373" t="s">
        <v>285</v>
      </c>
      <c r="C33" s="371">
        <v>4865168</v>
      </c>
      <c r="D33" s="356" t="s">
        <v>13</v>
      </c>
      <c r="E33" s="119" t="s">
        <v>361</v>
      </c>
      <c r="F33" s="375">
        <v>1000</v>
      </c>
      <c r="G33" s="641">
        <v>987488</v>
      </c>
      <c r="H33" s="642">
        <v>987316</v>
      </c>
      <c r="I33" s="378">
        <f t="shared" si="0"/>
        <v>172</v>
      </c>
      <c r="J33" s="378">
        <f t="shared" si="1"/>
        <v>172000</v>
      </c>
      <c r="K33" s="379">
        <f t="shared" si="2"/>
        <v>0.172</v>
      </c>
      <c r="L33" s="641">
        <v>997820</v>
      </c>
      <c r="M33" s="642">
        <v>997819</v>
      </c>
      <c r="N33" s="378">
        <f t="shared" si="3"/>
        <v>1</v>
      </c>
      <c r="O33" s="378">
        <f t="shared" si="4"/>
        <v>1000</v>
      </c>
      <c r="P33" s="379">
        <f t="shared" si="5"/>
        <v>0.001</v>
      </c>
      <c r="Q33" s="184"/>
    </row>
    <row r="34" spans="1:17" ht="19.5" customHeight="1">
      <c r="A34" s="330">
        <v>14</v>
      </c>
      <c r="B34" s="373" t="s">
        <v>286</v>
      </c>
      <c r="C34" s="371">
        <v>4864802</v>
      </c>
      <c r="D34" s="356" t="s">
        <v>13</v>
      </c>
      <c r="E34" s="119" t="s">
        <v>361</v>
      </c>
      <c r="F34" s="375">
        <v>100</v>
      </c>
      <c r="G34" s="641">
        <v>981418</v>
      </c>
      <c r="H34" s="642">
        <v>982411</v>
      </c>
      <c r="I34" s="378">
        <f t="shared" si="0"/>
        <v>-993</v>
      </c>
      <c r="J34" s="378">
        <f t="shared" si="1"/>
        <v>-99300</v>
      </c>
      <c r="K34" s="379">
        <f t="shared" si="2"/>
        <v>-0.0993</v>
      </c>
      <c r="L34" s="641">
        <v>7389</v>
      </c>
      <c r="M34" s="642">
        <v>7390</v>
      </c>
      <c r="N34" s="378">
        <f t="shared" si="3"/>
        <v>-1</v>
      </c>
      <c r="O34" s="378">
        <f t="shared" si="4"/>
        <v>-100</v>
      </c>
      <c r="P34" s="379">
        <f t="shared" si="5"/>
        <v>-0.0001</v>
      </c>
      <c r="Q34" s="184"/>
    </row>
    <row r="35" spans="1:17" ht="19.5" customHeight="1">
      <c r="A35" s="330">
        <v>15</v>
      </c>
      <c r="B35" s="373" t="s">
        <v>392</v>
      </c>
      <c r="C35" s="371">
        <v>5128400</v>
      </c>
      <c r="D35" s="356" t="s">
        <v>13</v>
      </c>
      <c r="E35" s="119" t="s">
        <v>361</v>
      </c>
      <c r="F35" s="375">
        <v>937.5</v>
      </c>
      <c r="G35" s="641">
        <v>1000015</v>
      </c>
      <c r="H35" s="642">
        <v>999993</v>
      </c>
      <c r="I35" s="378">
        <f t="shared" si="0"/>
        <v>22</v>
      </c>
      <c r="J35" s="378">
        <f t="shared" si="1"/>
        <v>20625</v>
      </c>
      <c r="K35" s="725">
        <f t="shared" si="2"/>
        <v>0.020625</v>
      </c>
      <c r="L35" s="641">
        <v>2891</v>
      </c>
      <c r="M35" s="642">
        <v>2834</v>
      </c>
      <c r="N35" s="378">
        <f t="shared" si="3"/>
        <v>57</v>
      </c>
      <c r="O35" s="378">
        <f t="shared" si="4"/>
        <v>53437.5</v>
      </c>
      <c r="P35" s="725">
        <f t="shared" si="5"/>
        <v>0.0534375</v>
      </c>
      <c r="Q35" s="184" t="s">
        <v>414</v>
      </c>
    </row>
    <row r="36" spans="1:17" ht="19.5" customHeight="1">
      <c r="A36" s="330"/>
      <c r="B36" s="370" t="s">
        <v>272</v>
      </c>
      <c r="C36" s="371"/>
      <c r="D36" s="356"/>
      <c r="E36" s="106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287</v>
      </c>
      <c r="C37" s="371">
        <v>4864882</v>
      </c>
      <c r="D37" s="356" t="s">
        <v>13</v>
      </c>
      <c r="E37" s="119" t="s">
        <v>361</v>
      </c>
      <c r="F37" s="375">
        <v>-625</v>
      </c>
      <c r="G37" s="641">
        <v>991938</v>
      </c>
      <c r="H37" s="642">
        <v>992083</v>
      </c>
      <c r="I37" s="378">
        <f>G37-H37</f>
        <v>-145</v>
      </c>
      <c r="J37" s="378">
        <f>$F37*I37</f>
        <v>90625</v>
      </c>
      <c r="K37" s="725">
        <f>J37/1000000</f>
        <v>0.090625</v>
      </c>
      <c r="L37" s="641">
        <v>995715</v>
      </c>
      <c r="M37" s="642">
        <v>995715</v>
      </c>
      <c r="N37" s="378">
        <f>L37-M37</f>
        <v>0</v>
      </c>
      <c r="O37" s="378">
        <f>$F37*N37</f>
        <v>0</v>
      </c>
      <c r="P37" s="725">
        <f>O37/1000000</f>
        <v>0</v>
      </c>
      <c r="Q37" s="623"/>
    </row>
    <row r="38" spans="1:17" ht="19.5" customHeight="1">
      <c r="A38" s="330">
        <v>17</v>
      </c>
      <c r="B38" s="373" t="s">
        <v>290</v>
      </c>
      <c r="C38" s="371">
        <v>4902572</v>
      </c>
      <c r="D38" s="356" t="s">
        <v>13</v>
      </c>
      <c r="E38" s="119" t="s">
        <v>361</v>
      </c>
      <c r="F38" s="375">
        <v>-300</v>
      </c>
      <c r="G38" s="641">
        <v>999987</v>
      </c>
      <c r="H38" s="642">
        <v>999987</v>
      </c>
      <c r="I38" s="378">
        <f>G38-H38</f>
        <v>0</v>
      </c>
      <c r="J38" s="378">
        <f>$F38*I38</f>
        <v>0</v>
      </c>
      <c r="K38" s="379">
        <f>J38/1000000</f>
        <v>0</v>
      </c>
      <c r="L38" s="641">
        <v>999884</v>
      </c>
      <c r="M38" s="642">
        <v>999883</v>
      </c>
      <c r="N38" s="378">
        <f>L38-M38</f>
        <v>1</v>
      </c>
      <c r="O38" s="378">
        <f>$F38*N38</f>
        <v>-300</v>
      </c>
      <c r="P38" s="379">
        <f>O38/1000000</f>
        <v>-0.0003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288</v>
      </c>
      <c r="C40" s="377"/>
      <c r="D40" s="377"/>
      <c r="E40" s="377"/>
      <c r="F40" s="377"/>
      <c r="G40" s="128"/>
      <c r="H40" s="127"/>
      <c r="I40" s="127"/>
      <c r="J40" s="127"/>
      <c r="K40" s="621">
        <f>SUM(K30:K39)</f>
        <v>2.3889500000000004</v>
      </c>
      <c r="L40" s="391"/>
      <c r="M40" s="392"/>
      <c r="N40" s="392"/>
      <c r="O40" s="392"/>
      <c r="P40" s="384">
        <f>SUM(P30:P39)</f>
        <v>0.0548375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30" t="s">
        <v>347</v>
      </c>
      <c r="K44" s="395">
        <f>K21</f>
        <v>1.615975</v>
      </c>
      <c r="L44" s="394"/>
      <c r="M44" s="394"/>
      <c r="N44" s="394"/>
      <c r="O44" s="394"/>
      <c r="P44" s="395">
        <f>P21</f>
        <v>0.22725</v>
      </c>
    </row>
    <row r="45" spans="2:16" ht="21.75">
      <c r="B45" s="230" t="s">
        <v>348</v>
      </c>
      <c r="K45" s="395">
        <f>K27</f>
        <v>-0.963</v>
      </c>
      <c r="L45" s="394"/>
      <c r="M45" s="394"/>
      <c r="N45" s="394"/>
      <c r="O45" s="394"/>
      <c r="P45" s="395">
        <f>P27</f>
        <v>-0.0002</v>
      </c>
    </row>
    <row r="46" spans="2:16" ht="21.75">
      <c r="B46" s="230" t="s">
        <v>349</v>
      </c>
      <c r="K46" s="395">
        <f>K40</f>
        <v>2.3889500000000004</v>
      </c>
      <c r="L46" s="394"/>
      <c r="M46" s="394"/>
      <c r="N46" s="394"/>
      <c r="O46" s="394"/>
      <c r="P46" s="615">
        <f>P40</f>
        <v>0.0548375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70" zoomScaleNormal="75" zoomScaleSheetLayoutView="70" zoomScalePageLayoutView="0" workbookViewId="0" topLeftCell="A20">
      <selection activeCell="J49" sqref="J4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251</v>
      </c>
    </row>
    <row r="2" spans="1:16" ht="20.25">
      <c r="A2" s="404" t="s">
        <v>252</v>
      </c>
      <c r="P2" s="352" t="str">
        <f>NDPL!Q1</f>
        <v>APRIL-2012</v>
      </c>
    </row>
    <row r="3" spans="1:9" ht="18">
      <c r="A3" s="226" t="s">
        <v>366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01/05/12</v>
      </c>
      <c r="H5" s="41" t="str">
        <f>NDPL!H5</f>
        <v>INTIAL READING 01/04/12</v>
      </c>
      <c r="I5" s="41" t="s">
        <v>4</v>
      </c>
      <c r="J5" s="41" t="s">
        <v>5</v>
      </c>
      <c r="K5" s="41" t="s">
        <v>6</v>
      </c>
      <c r="L5" s="43" t="str">
        <f>NDPL!G5</f>
        <v>FINAL READING 01/05/12</v>
      </c>
      <c r="M5" s="41" t="str">
        <f>NDPL!H5</f>
        <v>INTIAL READING 01/04/12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1" t="s">
        <v>297</v>
      </c>
      <c r="C8" s="649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52" t="s">
        <v>298</v>
      </c>
      <c r="C9" s="653" t="s">
        <v>292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32">
        <v>1</v>
      </c>
      <c r="B10" s="648" t="s">
        <v>293</v>
      </c>
      <c r="C10" s="649">
        <v>4902497</v>
      </c>
      <c r="D10" s="712" t="s">
        <v>13</v>
      </c>
      <c r="E10" s="148" t="s">
        <v>370</v>
      </c>
      <c r="F10" s="650">
        <v>2000</v>
      </c>
      <c r="G10" s="641">
        <v>6170</v>
      </c>
      <c r="H10" s="642">
        <v>6102</v>
      </c>
      <c r="I10" s="642">
        <f>G10-H10</f>
        <v>68</v>
      </c>
      <c r="J10" s="642">
        <f>$F10*I10</f>
        <v>136000</v>
      </c>
      <c r="K10" s="642">
        <f>J10/1000000</f>
        <v>0.136</v>
      </c>
      <c r="L10" s="641">
        <v>999985</v>
      </c>
      <c r="M10" s="642">
        <v>999985</v>
      </c>
      <c r="N10" s="606">
        <f>L10-M10</f>
        <v>0</v>
      </c>
      <c r="O10" s="606">
        <f>$F10*N10</f>
        <v>0</v>
      </c>
      <c r="P10" s="608">
        <f>O10/1000000</f>
        <v>0</v>
      </c>
      <c r="Q10" s="184"/>
    </row>
    <row r="11" spans="1:17" ht="20.25">
      <c r="A11" s="632">
        <v>2</v>
      </c>
      <c r="B11" s="648" t="s">
        <v>295</v>
      </c>
      <c r="C11" s="649">
        <v>4902498</v>
      </c>
      <c r="D11" s="712" t="s">
        <v>13</v>
      </c>
      <c r="E11" s="148" t="s">
        <v>370</v>
      </c>
      <c r="F11" s="650">
        <v>2000</v>
      </c>
      <c r="G11" s="641">
        <v>9426</v>
      </c>
      <c r="H11" s="642">
        <v>8704</v>
      </c>
      <c r="I11" s="642">
        <f>G11-H11</f>
        <v>722</v>
      </c>
      <c r="J11" s="642">
        <f>$F11*I11</f>
        <v>1444000</v>
      </c>
      <c r="K11" s="642">
        <f>J11/1000000</f>
        <v>1.444</v>
      </c>
      <c r="L11" s="641">
        <v>137</v>
      </c>
      <c r="M11" s="642">
        <v>137</v>
      </c>
      <c r="N11" s="606">
        <f>L11-M11</f>
        <v>0</v>
      </c>
      <c r="O11" s="606">
        <f>$F11*N11</f>
        <v>0</v>
      </c>
      <c r="P11" s="608">
        <f>O11/1000000</f>
        <v>0</v>
      </c>
      <c r="Q11" s="184"/>
    </row>
    <row r="12" spans="1:17" ht="14.25">
      <c r="A12" s="118"/>
      <c r="B12" s="154"/>
      <c r="C12" s="136"/>
      <c r="D12" s="712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12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12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12"/>
      <c r="E15" s="155"/>
      <c r="F15" s="156"/>
      <c r="G15" s="162"/>
      <c r="H15" s="664" t="s">
        <v>333</v>
      </c>
      <c r="I15" s="643"/>
      <c r="J15" s="378"/>
      <c r="K15" s="644">
        <f>SUM(K10:K11)</f>
        <v>1.58</v>
      </c>
      <c r="L15" s="224"/>
      <c r="M15" s="665" t="s">
        <v>333</v>
      </c>
      <c r="N15" s="645"/>
      <c r="O15" s="637"/>
      <c r="P15" s="646">
        <f>SUM(P10:P11)</f>
        <v>0</v>
      </c>
      <c r="Q15" s="184"/>
    </row>
    <row r="16" spans="1:17" ht="18">
      <c r="A16" s="118"/>
      <c r="B16" s="399" t="s">
        <v>12</v>
      </c>
      <c r="C16" s="398"/>
      <c r="D16" s="712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299</v>
      </c>
      <c r="C17" s="188" t="s">
        <v>292</v>
      </c>
      <c r="D17" s="713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293</v>
      </c>
      <c r="C18" s="398">
        <v>4902505</v>
      </c>
      <c r="D18" s="712" t="s">
        <v>13</v>
      </c>
      <c r="E18" s="148" t="s">
        <v>370</v>
      </c>
      <c r="F18" s="654">
        <v>1000</v>
      </c>
      <c r="G18" s="641">
        <v>999579</v>
      </c>
      <c r="H18" s="642">
        <v>999647</v>
      </c>
      <c r="I18" s="642">
        <f>G18-H18</f>
        <v>-68</v>
      </c>
      <c r="J18" s="642">
        <f>$F18*I18</f>
        <v>-68000</v>
      </c>
      <c r="K18" s="642">
        <f>J18/1000000</f>
        <v>-0.068</v>
      </c>
      <c r="L18" s="641">
        <v>43618</v>
      </c>
      <c r="M18" s="642">
        <v>43618</v>
      </c>
      <c r="N18" s="606">
        <f>L18-M18</f>
        <v>0</v>
      </c>
      <c r="O18" s="606">
        <f>$F18*N18</f>
        <v>0</v>
      </c>
      <c r="P18" s="608">
        <f>O18/1000000</f>
        <v>0</v>
      </c>
      <c r="Q18" s="184"/>
    </row>
    <row r="19" spans="1:17" ht="20.25" customHeight="1">
      <c r="A19" s="332">
        <v>4</v>
      </c>
      <c r="B19" s="397" t="s">
        <v>295</v>
      </c>
      <c r="C19" s="398">
        <v>4902506</v>
      </c>
      <c r="D19" s="712" t="s">
        <v>13</v>
      </c>
      <c r="E19" s="148" t="s">
        <v>370</v>
      </c>
      <c r="F19" s="654">
        <v>1000</v>
      </c>
      <c r="G19" s="641">
        <v>985509</v>
      </c>
      <c r="H19" s="642">
        <v>985515</v>
      </c>
      <c r="I19" s="642">
        <f>G19-H19</f>
        <v>-6</v>
      </c>
      <c r="J19" s="642">
        <f>$F19*I19</f>
        <v>-6000</v>
      </c>
      <c r="K19" s="642">
        <f>J19/1000000</f>
        <v>-0.006</v>
      </c>
      <c r="L19" s="641">
        <v>985445</v>
      </c>
      <c r="M19" s="642">
        <v>986183</v>
      </c>
      <c r="N19" s="606">
        <f>L19-M19</f>
        <v>-738</v>
      </c>
      <c r="O19" s="606">
        <f>$F19*N19</f>
        <v>-738000</v>
      </c>
      <c r="P19" s="608">
        <f>O19/1000000</f>
        <v>-0.738</v>
      </c>
      <c r="Q19" s="623"/>
    </row>
    <row r="20" spans="1:17" ht="12.75">
      <c r="A20" s="25"/>
      <c r="B20" s="21"/>
      <c r="C20" s="21"/>
      <c r="D20" s="21"/>
      <c r="E20" s="21"/>
      <c r="F20" s="125"/>
      <c r="G20" s="25"/>
      <c r="H20" s="21"/>
      <c r="I20" s="21"/>
      <c r="J20" s="21"/>
      <c r="K20" s="125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8">
      <c r="A23" s="25"/>
      <c r="B23" s="21"/>
      <c r="C23" s="21"/>
      <c r="D23" s="21"/>
      <c r="E23" s="21"/>
      <c r="F23" s="21"/>
      <c r="G23" s="25"/>
      <c r="H23" s="667" t="s">
        <v>333</v>
      </c>
      <c r="I23" s="666"/>
      <c r="J23" s="535"/>
      <c r="K23" s="647">
        <f>SUM(K18:K19)</f>
        <v>-0.07400000000000001</v>
      </c>
      <c r="L23" s="25"/>
      <c r="M23" s="667" t="s">
        <v>333</v>
      </c>
      <c r="N23" s="647"/>
      <c r="O23" s="535"/>
      <c r="P23" s="647">
        <f>SUM(P18:P19)</f>
        <v>-0.738</v>
      </c>
      <c r="Q23" s="184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25"/>
      <c r="Q24" s="184"/>
    </row>
    <row r="25" spans="1:17" ht="13.5" thickBot="1">
      <c r="A25" s="31"/>
      <c r="B25" s="32"/>
      <c r="C25" s="32"/>
      <c r="D25" s="32"/>
      <c r="E25" s="32"/>
      <c r="F25" s="32"/>
      <c r="G25" s="31"/>
      <c r="H25" s="32"/>
      <c r="I25" s="241"/>
      <c r="J25" s="32"/>
      <c r="K25" s="242"/>
      <c r="L25" s="31"/>
      <c r="M25" s="32"/>
      <c r="N25" s="241"/>
      <c r="O25" s="32"/>
      <c r="P25" s="242"/>
      <c r="Q25" s="185"/>
    </row>
    <row r="26" ht="13.5" thickTop="1"/>
    <row r="30" spans="1:16" ht="18">
      <c r="A30" s="655" t="s">
        <v>301</v>
      </c>
      <c r="B30" s="227"/>
      <c r="C30" s="227"/>
      <c r="D30" s="227"/>
      <c r="E30" s="227"/>
      <c r="F30" s="227"/>
      <c r="K30" s="164">
        <f>(K15+K23)</f>
        <v>1.506</v>
      </c>
      <c r="L30" s="165"/>
      <c r="M30" s="165"/>
      <c r="N30" s="165"/>
      <c r="O30" s="165"/>
      <c r="P30" s="164">
        <f>(P15+P23)</f>
        <v>-0.738</v>
      </c>
    </row>
    <row r="33" spans="1:2" ht="18">
      <c r="A33" s="655" t="s">
        <v>302</v>
      </c>
      <c r="B33" s="655" t="s">
        <v>303</v>
      </c>
    </row>
    <row r="34" spans="1:16" ht="18">
      <c r="A34" s="243"/>
      <c r="B34" s="243"/>
      <c r="H34" s="189" t="s">
        <v>304</v>
      </c>
      <c r="I34" s="227"/>
      <c r="J34" s="189"/>
      <c r="K34" s="339">
        <v>0</v>
      </c>
      <c r="L34" s="339"/>
      <c r="M34" s="339"/>
      <c r="N34" s="339"/>
      <c r="O34" s="339"/>
      <c r="P34" s="339">
        <v>0</v>
      </c>
    </row>
    <row r="35" spans="8:16" ht="18">
      <c r="H35" s="189" t="s">
        <v>305</v>
      </c>
      <c r="I35" s="227"/>
      <c r="J35" s="189"/>
      <c r="K35" s="339">
        <f>BRPL!K17</f>
        <v>0</v>
      </c>
      <c r="L35" s="339"/>
      <c r="M35" s="339"/>
      <c r="N35" s="339"/>
      <c r="O35" s="339"/>
      <c r="P35" s="339">
        <f>BRPL!P17</f>
        <v>0</v>
      </c>
    </row>
    <row r="36" spans="8:16" ht="18">
      <c r="H36" s="189" t="s">
        <v>306</v>
      </c>
      <c r="I36" s="227"/>
      <c r="J36" s="189"/>
      <c r="K36" s="227">
        <f>BYPL!K32</f>
        <v>-0.544</v>
      </c>
      <c r="L36" s="227"/>
      <c r="M36" s="656"/>
      <c r="N36" s="227"/>
      <c r="O36" s="227"/>
      <c r="P36" s="227">
        <f>BYPL!P32</f>
        <v>-5.6526</v>
      </c>
    </row>
    <row r="37" spans="8:16" ht="18">
      <c r="H37" s="189" t="s">
        <v>307</v>
      </c>
      <c r="I37" s="227"/>
      <c r="J37" s="189"/>
      <c r="K37" s="227">
        <f>NDMC!K31</f>
        <v>0.643</v>
      </c>
      <c r="L37" s="227"/>
      <c r="M37" s="227"/>
      <c r="N37" s="227"/>
      <c r="O37" s="227"/>
      <c r="P37" s="227">
        <f>NDMC!P31</f>
        <v>2.1802</v>
      </c>
    </row>
    <row r="38" spans="8:16" ht="18">
      <c r="H38" s="189" t="s">
        <v>308</v>
      </c>
      <c r="I38" s="227"/>
      <c r="J38" s="189"/>
      <c r="K38" s="227"/>
      <c r="L38" s="227"/>
      <c r="M38" s="227"/>
      <c r="N38" s="227"/>
      <c r="O38" s="227"/>
      <c r="P38" s="227"/>
    </row>
    <row r="39" spans="8:16" ht="18">
      <c r="H39" s="657" t="s">
        <v>309</v>
      </c>
      <c r="I39" s="189"/>
      <c r="J39" s="189"/>
      <c r="K39" s="189">
        <f>SUM(K34:K38)</f>
        <v>0.09899999999999998</v>
      </c>
      <c r="L39" s="227"/>
      <c r="M39" s="227"/>
      <c r="N39" s="227"/>
      <c r="O39" s="227"/>
      <c r="P39" s="189">
        <f>SUM(P34:P38)</f>
        <v>-3.4723999999999995</v>
      </c>
    </row>
    <row r="40" spans="8:16" ht="18">
      <c r="H40" s="227"/>
      <c r="I40" s="227"/>
      <c r="J40" s="227"/>
      <c r="K40" s="227"/>
      <c r="L40" s="227"/>
      <c r="M40" s="227"/>
      <c r="N40" s="227"/>
      <c r="O40" s="227"/>
      <c r="P40" s="227"/>
    </row>
    <row r="41" spans="1:16" ht="18">
      <c r="A41" s="655" t="s">
        <v>334</v>
      </c>
      <c r="B41" s="138"/>
      <c r="C41" s="138"/>
      <c r="D41" s="138"/>
      <c r="E41" s="138"/>
      <c r="F41" s="138"/>
      <c r="G41" s="138"/>
      <c r="H41" s="189"/>
      <c r="I41" s="658"/>
      <c r="J41" s="189"/>
      <c r="K41" s="658">
        <f>K30+K39</f>
        <v>1.605</v>
      </c>
      <c r="L41" s="227"/>
      <c r="M41" s="227"/>
      <c r="N41" s="227"/>
      <c r="O41" s="227"/>
      <c r="P41" s="658">
        <f>P30+P39</f>
        <v>-4.2104</v>
      </c>
    </row>
    <row r="42" spans="1:10" ht="18">
      <c r="A42" s="189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0" ht="18">
      <c r="A43" s="657" t="s">
        <v>310</v>
      </c>
      <c r="B43" s="189" t="s">
        <v>311</v>
      </c>
      <c r="C43" s="138"/>
      <c r="D43" s="138"/>
      <c r="E43" s="138"/>
      <c r="F43" s="138"/>
      <c r="G43" s="138"/>
      <c r="H43" s="138"/>
      <c r="I43" s="167"/>
      <c r="J43" s="138"/>
    </row>
    <row r="44" spans="1:10" ht="12.75">
      <c r="A44" s="166"/>
      <c r="B44" s="137"/>
      <c r="C44" s="138"/>
      <c r="D44" s="138"/>
      <c r="E44" s="138"/>
      <c r="F44" s="138"/>
      <c r="G44" s="138"/>
      <c r="H44" s="138"/>
      <c r="I44" s="167"/>
      <c r="J44" s="138"/>
    </row>
    <row r="45" spans="1:16" ht="18">
      <c r="A45" s="659" t="s">
        <v>312</v>
      </c>
      <c r="B45" s="660" t="s">
        <v>313</v>
      </c>
      <c r="C45" s="661" t="s">
        <v>314</v>
      </c>
      <c r="D45" s="660"/>
      <c r="E45" s="660"/>
      <c r="F45" s="660"/>
      <c r="G45" s="535">
        <v>29.5235</v>
      </c>
      <c r="H45" s="660" t="s">
        <v>315</v>
      </c>
      <c r="I45" s="660"/>
      <c r="J45" s="662"/>
      <c r="K45" s="660">
        <f>($K$41*G45)/100</f>
        <v>0.473852175</v>
      </c>
      <c r="L45" s="660"/>
      <c r="M45" s="660"/>
      <c r="N45" s="660"/>
      <c r="O45" s="660"/>
      <c r="P45" s="660">
        <f>($P$41*G45)/100</f>
        <v>-1.243057444</v>
      </c>
    </row>
    <row r="46" spans="1:16" ht="18">
      <c r="A46" s="659" t="s">
        <v>316</v>
      </c>
      <c r="B46" s="660" t="s">
        <v>371</v>
      </c>
      <c r="C46" s="661" t="s">
        <v>314</v>
      </c>
      <c r="D46" s="660"/>
      <c r="E46" s="660"/>
      <c r="F46" s="660"/>
      <c r="G46" s="535">
        <v>40.9666</v>
      </c>
      <c r="H46" s="660" t="s">
        <v>315</v>
      </c>
      <c r="I46" s="660"/>
      <c r="J46" s="662"/>
      <c r="K46" s="660">
        <f>($K$41*G46)/100</f>
        <v>0.6575139299999999</v>
      </c>
      <c r="L46" s="660"/>
      <c r="M46" s="660"/>
      <c r="N46" s="660"/>
      <c r="O46" s="660"/>
      <c r="P46" s="660">
        <f>($P$41*G46)/100</f>
        <v>-1.7248577264</v>
      </c>
    </row>
    <row r="47" spans="1:16" ht="18">
      <c r="A47" s="659" t="s">
        <v>317</v>
      </c>
      <c r="B47" s="660" t="s">
        <v>372</v>
      </c>
      <c r="C47" s="661" t="s">
        <v>314</v>
      </c>
      <c r="D47" s="660"/>
      <c r="E47" s="660"/>
      <c r="F47" s="660"/>
      <c r="G47" s="535">
        <v>23.5456</v>
      </c>
      <c r="H47" s="660" t="s">
        <v>315</v>
      </c>
      <c r="I47" s="660"/>
      <c r="J47" s="662"/>
      <c r="K47" s="660">
        <f>($K$41*G47)/100</f>
        <v>0.37790688000000006</v>
      </c>
      <c r="L47" s="660"/>
      <c r="M47" s="660"/>
      <c r="N47" s="660"/>
      <c r="O47" s="660"/>
      <c r="P47" s="660">
        <f>($P$41*G47)/100</f>
        <v>-0.9913639424</v>
      </c>
    </row>
    <row r="48" spans="1:16" ht="18">
      <c r="A48" s="659" t="s">
        <v>318</v>
      </c>
      <c r="B48" s="660" t="s">
        <v>373</v>
      </c>
      <c r="C48" s="661" t="s">
        <v>314</v>
      </c>
      <c r="D48" s="660"/>
      <c r="E48" s="660"/>
      <c r="F48" s="660"/>
      <c r="G48" s="535">
        <v>5.1602</v>
      </c>
      <c r="H48" s="660" t="s">
        <v>315</v>
      </c>
      <c r="I48" s="660"/>
      <c r="J48" s="662"/>
      <c r="K48" s="660">
        <f>($K$41*G48)/100</f>
        <v>0.08282121</v>
      </c>
      <c r="L48" s="660"/>
      <c r="M48" s="660"/>
      <c r="N48" s="660"/>
      <c r="O48" s="660"/>
      <c r="P48" s="660">
        <f>($P$41*G48)/100</f>
        <v>-0.21726506079999997</v>
      </c>
    </row>
    <row r="49" spans="1:16" ht="18">
      <c r="A49" s="659" t="s">
        <v>319</v>
      </c>
      <c r="B49" s="660" t="s">
        <v>374</v>
      </c>
      <c r="C49" s="661" t="s">
        <v>314</v>
      </c>
      <c r="D49" s="660"/>
      <c r="E49" s="660"/>
      <c r="F49" s="660"/>
      <c r="G49" s="535">
        <v>0.8041</v>
      </c>
      <c r="H49" s="660" t="s">
        <v>315</v>
      </c>
      <c r="I49" s="660"/>
      <c r="J49" s="662"/>
      <c r="K49" s="660">
        <f>($K$41*G49)/100</f>
        <v>0.012905805000000001</v>
      </c>
      <c r="L49" s="660"/>
      <c r="M49" s="660"/>
      <c r="N49" s="660"/>
      <c r="O49" s="660"/>
      <c r="P49" s="660">
        <f>($P$41*G49)/100</f>
        <v>-0.0338558264</v>
      </c>
    </row>
    <row r="50" spans="6:10" ht="12.75">
      <c r="F50" s="168"/>
      <c r="J50" s="169"/>
    </row>
    <row r="51" spans="1:10" ht="15">
      <c r="A51" s="663" t="s">
        <v>417</v>
      </c>
      <c r="F51" s="168"/>
      <c r="J51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S27" sqref="S2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23" t="s">
        <v>369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18" t="s">
        <v>401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413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335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52" t="s">
        <v>354</v>
      </c>
      <c r="J11" s="310"/>
      <c r="K11" s="310"/>
      <c r="L11" s="310"/>
      <c r="M11" s="310"/>
      <c r="N11" s="552" t="s">
        <v>355</v>
      </c>
      <c r="O11" s="310"/>
      <c r="P11" s="310"/>
      <c r="Q11" s="512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17">
        <v>1</v>
      </c>
      <c r="B13" s="518" t="s">
        <v>336</v>
      </c>
      <c r="C13" s="519"/>
      <c r="D13" s="519"/>
      <c r="E13" s="516"/>
      <c r="F13" s="516"/>
      <c r="G13" s="262"/>
      <c r="H13" s="513" t="s">
        <v>368</v>
      </c>
      <c r="I13" s="514">
        <f>NDPL!K158</f>
        <v>4.581552175</v>
      </c>
      <c r="J13" s="308"/>
      <c r="K13" s="308"/>
      <c r="L13" s="308"/>
      <c r="M13" s="513"/>
      <c r="N13" s="514">
        <f>NDPL!P158</f>
        <v>-0.12981994400000008</v>
      </c>
      <c r="O13" s="308"/>
      <c r="P13" s="308"/>
      <c r="Q13" s="326"/>
      <c r="R13" s="21"/>
    </row>
    <row r="14" spans="1:18" ht="26.25">
      <c r="A14" s="517"/>
      <c r="B14" s="518"/>
      <c r="C14" s="519"/>
      <c r="D14" s="519"/>
      <c r="E14" s="516"/>
      <c r="F14" s="516"/>
      <c r="G14" s="262"/>
      <c r="H14" s="513"/>
      <c r="I14" s="514"/>
      <c r="J14" s="308"/>
      <c r="K14" s="308"/>
      <c r="L14" s="308"/>
      <c r="M14" s="513"/>
      <c r="N14" s="514"/>
      <c r="O14" s="308"/>
      <c r="P14" s="308"/>
      <c r="Q14" s="326"/>
      <c r="R14" s="21"/>
    </row>
    <row r="15" spans="1:18" ht="26.25">
      <c r="A15" s="517"/>
      <c r="B15" s="518"/>
      <c r="C15" s="519"/>
      <c r="D15" s="519"/>
      <c r="E15" s="516"/>
      <c r="F15" s="516"/>
      <c r="G15" s="257"/>
      <c r="H15" s="513"/>
      <c r="I15" s="514"/>
      <c r="J15" s="308"/>
      <c r="K15" s="308"/>
      <c r="L15" s="308"/>
      <c r="M15" s="513"/>
      <c r="N15" s="514"/>
      <c r="O15" s="308"/>
      <c r="P15" s="308"/>
      <c r="Q15" s="326"/>
      <c r="R15" s="21"/>
    </row>
    <row r="16" spans="1:18" ht="26.25">
      <c r="A16" s="517">
        <v>2</v>
      </c>
      <c r="B16" s="518" t="s">
        <v>337</v>
      </c>
      <c r="C16" s="519"/>
      <c r="D16" s="519"/>
      <c r="E16" s="516"/>
      <c r="F16" s="516"/>
      <c r="G16" s="262"/>
      <c r="H16" s="513" t="s">
        <v>368</v>
      </c>
      <c r="I16" s="514">
        <f>BRPL!K174</f>
        <v>13.547254176000008</v>
      </c>
      <c r="J16" s="308"/>
      <c r="K16" s="308"/>
      <c r="L16" s="308"/>
      <c r="M16" s="513" t="s">
        <v>368</v>
      </c>
      <c r="N16" s="514">
        <f>BRPL!P174</f>
        <v>13.485926399600002</v>
      </c>
      <c r="O16" s="308"/>
      <c r="P16" s="308"/>
      <c r="Q16" s="326"/>
      <c r="R16" s="21"/>
    </row>
    <row r="17" spans="1:18" ht="26.25">
      <c r="A17" s="517"/>
      <c r="B17" s="518"/>
      <c r="C17" s="519"/>
      <c r="D17" s="519"/>
      <c r="E17" s="516"/>
      <c r="F17" s="516"/>
      <c r="G17" s="262"/>
      <c r="H17" s="513"/>
      <c r="I17" s="514"/>
      <c r="J17" s="308"/>
      <c r="K17" s="308"/>
      <c r="L17" s="308"/>
      <c r="M17" s="513"/>
      <c r="N17" s="514"/>
      <c r="O17" s="308"/>
      <c r="P17" s="308"/>
      <c r="Q17" s="326"/>
      <c r="R17" s="21"/>
    </row>
    <row r="18" spans="1:18" ht="26.25">
      <c r="A18" s="517"/>
      <c r="B18" s="518"/>
      <c r="C18" s="519"/>
      <c r="D18" s="519"/>
      <c r="E18" s="516"/>
      <c r="F18" s="516"/>
      <c r="G18" s="257"/>
      <c r="H18" s="513"/>
      <c r="I18" s="514"/>
      <c r="J18" s="308"/>
      <c r="K18" s="308"/>
      <c r="L18" s="308"/>
      <c r="M18" s="513"/>
      <c r="N18" s="514"/>
      <c r="O18" s="308"/>
      <c r="P18" s="308"/>
      <c r="Q18" s="326"/>
      <c r="R18" s="21"/>
    </row>
    <row r="19" spans="1:18" ht="26.25">
      <c r="A19" s="517">
        <v>3</v>
      </c>
      <c r="B19" s="518" t="s">
        <v>338</v>
      </c>
      <c r="C19" s="519"/>
      <c r="D19" s="519"/>
      <c r="E19" s="516"/>
      <c r="F19" s="516"/>
      <c r="G19" s="262"/>
      <c r="H19" s="513" t="s">
        <v>368</v>
      </c>
      <c r="I19" s="514">
        <f>BYPL!K165</f>
        <v>2.5571385799999975</v>
      </c>
      <c r="J19" s="308"/>
      <c r="K19" s="308"/>
      <c r="L19" s="308"/>
      <c r="M19" s="513"/>
      <c r="N19" s="514">
        <f>BYPL!P165</f>
        <v>-0.9261639424000019</v>
      </c>
      <c r="O19" s="308"/>
      <c r="P19" s="308"/>
      <c r="Q19" s="326"/>
      <c r="R19" s="21"/>
    </row>
    <row r="20" spans="1:18" ht="26.25">
      <c r="A20" s="517"/>
      <c r="B20" s="518"/>
      <c r="C20" s="519"/>
      <c r="D20" s="519"/>
      <c r="E20" s="516"/>
      <c r="F20" s="516"/>
      <c r="G20" s="262"/>
      <c r="H20" s="513"/>
      <c r="I20" s="514"/>
      <c r="J20" s="308"/>
      <c r="K20" s="308"/>
      <c r="L20" s="308"/>
      <c r="M20" s="513"/>
      <c r="N20" s="514"/>
      <c r="O20" s="308"/>
      <c r="P20" s="308"/>
      <c r="Q20" s="326"/>
      <c r="R20" s="21"/>
    </row>
    <row r="21" spans="1:18" ht="26.25">
      <c r="A21" s="517"/>
      <c r="B21" s="520"/>
      <c r="C21" s="520"/>
      <c r="D21" s="520"/>
      <c r="E21" s="349"/>
      <c r="F21" s="349"/>
      <c r="G21" s="134"/>
      <c r="H21" s="513"/>
      <c r="I21" s="514"/>
      <c r="J21" s="308"/>
      <c r="K21" s="308"/>
      <c r="L21" s="308"/>
      <c r="M21" s="513"/>
      <c r="N21" s="514"/>
      <c r="O21" s="308"/>
      <c r="P21" s="308"/>
      <c r="Q21" s="326"/>
      <c r="R21" s="21"/>
    </row>
    <row r="22" spans="1:18" ht="26.25">
      <c r="A22" s="517">
        <v>4</v>
      </c>
      <c r="B22" s="518" t="s">
        <v>339</v>
      </c>
      <c r="C22" s="520"/>
      <c r="D22" s="520"/>
      <c r="E22" s="349"/>
      <c r="F22" s="349"/>
      <c r="G22" s="262"/>
      <c r="H22" s="513" t="s">
        <v>368</v>
      </c>
      <c r="I22" s="514">
        <f>NDMC!K75</f>
        <v>11.028721209999997</v>
      </c>
      <c r="J22" s="308"/>
      <c r="K22" s="308"/>
      <c r="L22" s="308"/>
      <c r="M22" s="513" t="s">
        <v>368</v>
      </c>
      <c r="N22" s="514">
        <f>NDMC!P75</f>
        <v>5.3613349392</v>
      </c>
      <c r="O22" s="308"/>
      <c r="P22" s="308"/>
      <c r="Q22" s="326"/>
      <c r="R22" s="21"/>
    </row>
    <row r="23" spans="1:18" ht="26.25">
      <c r="A23" s="517"/>
      <c r="B23" s="518"/>
      <c r="C23" s="520"/>
      <c r="D23" s="520"/>
      <c r="E23" s="349"/>
      <c r="F23" s="349"/>
      <c r="G23" s="262"/>
      <c r="H23" s="513"/>
      <c r="I23" s="514"/>
      <c r="J23" s="308"/>
      <c r="K23" s="308"/>
      <c r="L23" s="308"/>
      <c r="M23" s="513"/>
      <c r="N23" s="514"/>
      <c r="O23" s="308"/>
      <c r="P23" s="308"/>
      <c r="Q23" s="326"/>
      <c r="R23" s="21"/>
    </row>
    <row r="24" spans="1:18" ht="26.25">
      <c r="A24" s="517"/>
      <c r="B24" s="520"/>
      <c r="C24" s="520"/>
      <c r="D24" s="520"/>
      <c r="E24" s="349"/>
      <c r="F24" s="349"/>
      <c r="G24" s="134"/>
      <c r="H24" s="513"/>
      <c r="I24" s="514"/>
      <c r="J24" s="308"/>
      <c r="K24" s="308"/>
      <c r="L24" s="308"/>
      <c r="M24" s="513"/>
      <c r="N24" s="514"/>
      <c r="O24" s="308"/>
      <c r="P24" s="308"/>
      <c r="Q24" s="326"/>
      <c r="R24" s="21"/>
    </row>
    <row r="25" spans="1:18" ht="26.25">
      <c r="A25" s="517">
        <v>5</v>
      </c>
      <c r="B25" s="518" t="s">
        <v>340</v>
      </c>
      <c r="C25" s="520"/>
      <c r="D25" s="520"/>
      <c r="E25" s="349"/>
      <c r="F25" s="349"/>
      <c r="G25" s="262"/>
      <c r="H25" s="513" t="s">
        <v>368</v>
      </c>
      <c r="I25" s="514">
        <f>MES!K58</f>
        <v>0.199305805</v>
      </c>
      <c r="J25" s="308"/>
      <c r="K25" s="308"/>
      <c r="L25" s="308"/>
      <c r="M25" s="513" t="s">
        <v>368</v>
      </c>
      <c r="N25" s="514">
        <f>MES!P58</f>
        <v>0.5087441736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15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0" t="s">
        <v>341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367</v>
      </c>
      <c r="B33" s="21"/>
      <c r="C33" s="21"/>
      <c r="D33" s="21"/>
      <c r="E33" s="509"/>
      <c r="F33" s="509"/>
      <c r="G33" s="21"/>
      <c r="H33" s="21"/>
      <c r="I33" s="21"/>
    </row>
    <row r="34" spans="1:9" ht="15">
      <c r="A34" s="289"/>
      <c r="B34" s="289"/>
      <c r="C34" s="289"/>
      <c r="D34" s="289"/>
      <c r="E34" s="509"/>
      <c r="F34" s="509"/>
      <c r="G34" s="21"/>
      <c r="H34" s="21"/>
      <c r="I34" s="21"/>
    </row>
    <row r="35" spans="1:9" s="509" customFormat="1" ht="15" customHeight="1">
      <c r="A35" s="522" t="s">
        <v>375</v>
      </c>
      <c r="E35"/>
      <c r="F35"/>
      <c r="G35" s="289"/>
      <c r="H35" s="289"/>
      <c r="I35" s="289"/>
    </row>
    <row r="36" spans="1:9" s="509" customFormat="1" ht="15" customHeight="1">
      <c r="A36" s="522"/>
      <c r="E36"/>
      <c r="F36"/>
      <c r="H36" s="289"/>
      <c r="I36" s="289"/>
    </row>
    <row r="37" spans="1:9" s="509" customFormat="1" ht="15" customHeight="1">
      <c r="A37" s="522" t="s">
        <v>376</v>
      </c>
      <c r="E37"/>
      <c r="F37"/>
      <c r="I37" s="289"/>
    </row>
    <row r="38" spans="1:9" s="509" customFormat="1" ht="15" customHeight="1">
      <c r="A38" s="521"/>
      <c r="E38"/>
      <c r="F38"/>
      <c r="I38" s="289"/>
    </row>
    <row r="39" spans="1:9" s="509" customFormat="1" ht="15" customHeight="1">
      <c r="A39" s="522"/>
      <c r="E39"/>
      <c r="F39"/>
      <c r="I39" s="289"/>
    </row>
    <row r="40" spans="1:6" s="509" customFormat="1" ht="15" customHeight="1">
      <c r="A40" s="522"/>
      <c r="B40" s="50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01/05/12</v>
      </c>
      <c r="H2" s="41" t="str">
        <f>NDPL!H5</f>
        <v>INTIAL READING 01/04/12</v>
      </c>
      <c r="I2" s="41" t="s">
        <v>4</v>
      </c>
      <c r="J2" s="41" t="s">
        <v>5</v>
      </c>
      <c r="K2" s="41" t="s">
        <v>6</v>
      </c>
      <c r="L2" s="43" t="str">
        <f>NDPL!G5</f>
        <v>FINAL READING 01/05/12</v>
      </c>
      <c r="M2" s="41" t="str">
        <f>NDPL!H5</f>
        <v>INTIAL READING 01/04/12</v>
      </c>
      <c r="N2" s="41" t="s">
        <v>4</v>
      </c>
      <c r="O2" s="41" t="s">
        <v>5</v>
      </c>
      <c r="P2" s="42" t="s">
        <v>6</v>
      </c>
      <c r="Q2" s="697"/>
    </row>
    <row r="3" ht="14.25" thickBot="1" thickTop="1"/>
    <row r="4" spans="1:17" ht="13.5" thickTop="1">
      <c r="A4" s="26"/>
      <c r="B4" s="314" t="s">
        <v>356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360</v>
      </c>
      <c r="C5" s="159" t="s">
        <v>292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357</v>
      </c>
      <c r="C6" s="23">
        <v>4902492</v>
      </c>
      <c r="D6" s="155" t="s">
        <v>13</v>
      </c>
      <c r="E6" s="155" t="s">
        <v>294</v>
      </c>
      <c r="F6" s="30">
        <v>1500</v>
      </c>
      <c r="G6" s="448">
        <v>975271</v>
      </c>
      <c r="H6" s="449">
        <v>977434</v>
      </c>
      <c r="I6" s="81">
        <f>G6-H6</f>
        <v>-2163</v>
      </c>
      <c r="J6" s="81">
        <f>$F6*I6</f>
        <v>-3244500</v>
      </c>
      <c r="K6" s="83">
        <f>J6/1000000</f>
        <v>-3.2445</v>
      </c>
      <c r="L6" s="448">
        <v>981175</v>
      </c>
      <c r="M6" s="449">
        <v>981175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102">
        <v>2</v>
      </c>
      <c r="B7" s="131" t="s">
        <v>358</v>
      </c>
      <c r="C7" s="23">
        <v>4902493</v>
      </c>
      <c r="D7" s="155" t="s">
        <v>13</v>
      </c>
      <c r="E7" s="155" t="s">
        <v>294</v>
      </c>
      <c r="F7" s="30">
        <v>1500</v>
      </c>
      <c r="G7" s="448">
        <v>975441</v>
      </c>
      <c r="H7" s="449">
        <v>975571</v>
      </c>
      <c r="I7" s="81">
        <f>G7-H7</f>
        <v>-130</v>
      </c>
      <c r="J7" s="81">
        <f>$F7*I7</f>
        <v>-195000</v>
      </c>
      <c r="K7" s="83">
        <f>J7/1000000</f>
        <v>-0.195</v>
      </c>
      <c r="L7" s="448">
        <v>986777</v>
      </c>
      <c r="M7" s="449">
        <v>986801</v>
      </c>
      <c r="N7" s="81">
        <f>L7-M7</f>
        <v>-24</v>
      </c>
      <c r="O7" s="81">
        <f>$F7*N7</f>
        <v>-36000</v>
      </c>
      <c r="P7" s="83">
        <f>O7/1000000</f>
        <v>-0.036</v>
      </c>
      <c r="Q7" s="184"/>
    </row>
    <row r="8" spans="1:17" ht="15">
      <c r="A8" s="102">
        <v>3</v>
      </c>
      <c r="B8" s="131" t="s">
        <v>359</v>
      </c>
      <c r="C8" s="23">
        <v>4902494</v>
      </c>
      <c r="D8" s="155" t="s">
        <v>13</v>
      </c>
      <c r="E8" s="155" t="s">
        <v>294</v>
      </c>
      <c r="F8" s="30">
        <v>1500</v>
      </c>
      <c r="G8" s="448">
        <v>929576</v>
      </c>
      <c r="H8" s="449">
        <v>930170</v>
      </c>
      <c r="I8" s="81">
        <f>G8-H8</f>
        <v>-594</v>
      </c>
      <c r="J8" s="81">
        <f>$F8*I8</f>
        <v>-891000</v>
      </c>
      <c r="K8" s="83">
        <f>J8/1000000</f>
        <v>-0.891</v>
      </c>
      <c r="L8" s="448">
        <v>970170</v>
      </c>
      <c r="M8" s="449">
        <v>970178</v>
      </c>
      <c r="N8" s="81">
        <f>L8-M8</f>
        <v>-8</v>
      </c>
      <c r="O8" s="81">
        <f>$F8*N8</f>
        <v>-12000</v>
      </c>
      <c r="P8" s="83">
        <f>O8/1000000</f>
        <v>-0.012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333</v>
      </c>
      <c r="J12" s="21"/>
      <c r="K12" s="244">
        <f>SUM(K6:K8)</f>
        <v>-4.3305</v>
      </c>
      <c r="L12" s="102"/>
      <c r="M12" s="23"/>
      <c r="N12" s="245" t="s">
        <v>333</v>
      </c>
      <c r="O12" s="21"/>
      <c r="P12" s="244">
        <f>SUM(P6:P8)</f>
        <v>-0.048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158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291</v>
      </c>
      <c r="C16" s="142" t="s">
        <v>292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293</v>
      </c>
      <c r="C17" s="147">
        <v>4902509</v>
      </c>
      <c r="D17" s="148" t="s">
        <v>13</v>
      </c>
      <c r="E17" s="148" t="s">
        <v>294</v>
      </c>
      <c r="F17" s="149">
        <v>5000</v>
      </c>
      <c r="G17" s="448">
        <v>997235</v>
      </c>
      <c r="H17" s="449">
        <v>997226</v>
      </c>
      <c r="I17" s="81">
        <f>G17-H17</f>
        <v>9</v>
      </c>
      <c r="J17" s="81">
        <f>$F17*I17</f>
        <v>45000</v>
      </c>
      <c r="K17" s="83">
        <f>J17/1000000</f>
        <v>0.045</v>
      </c>
      <c r="L17" s="448">
        <v>36525</v>
      </c>
      <c r="M17" s="449">
        <v>36729</v>
      </c>
      <c r="N17" s="81">
        <f>L17-M17</f>
        <v>-204</v>
      </c>
      <c r="O17" s="81">
        <f>$F17*N17</f>
        <v>-1020000</v>
      </c>
      <c r="P17" s="83">
        <f>O17/1000000</f>
        <v>-1.02</v>
      </c>
      <c r="Q17" s="184"/>
    </row>
    <row r="18" spans="1:17" ht="15">
      <c r="A18" s="145">
        <v>2</v>
      </c>
      <c r="B18" s="146" t="s">
        <v>295</v>
      </c>
      <c r="C18" s="147">
        <v>4902510</v>
      </c>
      <c r="D18" s="148" t="s">
        <v>13</v>
      </c>
      <c r="E18" s="148" t="s">
        <v>294</v>
      </c>
      <c r="F18" s="149">
        <v>1000</v>
      </c>
      <c r="G18" s="448">
        <v>999433</v>
      </c>
      <c r="H18" s="449">
        <v>999433</v>
      </c>
      <c r="I18" s="81">
        <f>G18-H18</f>
        <v>0</v>
      </c>
      <c r="J18" s="81">
        <f>$F18*I18</f>
        <v>0</v>
      </c>
      <c r="K18" s="83">
        <f>J18/1000000</f>
        <v>0</v>
      </c>
      <c r="L18" s="448">
        <v>7828</v>
      </c>
      <c r="M18" s="449">
        <v>8097</v>
      </c>
      <c r="N18" s="81">
        <f>L18-M18</f>
        <v>-269</v>
      </c>
      <c r="O18" s="81">
        <f>$F18*N18</f>
        <v>-269000</v>
      </c>
      <c r="P18" s="83">
        <f>O18/1000000</f>
        <v>-0.269</v>
      </c>
      <c r="Q18" s="184"/>
    </row>
    <row r="19" spans="1:17" ht="15">
      <c r="A19" s="145">
        <v>3</v>
      </c>
      <c r="B19" s="146" t="s">
        <v>296</v>
      </c>
      <c r="C19" s="147">
        <v>4864947</v>
      </c>
      <c r="D19" s="148" t="s">
        <v>13</v>
      </c>
      <c r="E19" s="148" t="s">
        <v>294</v>
      </c>
      <c r="F19" s="149">
        <v>1000</v>
      </c>
      <c r="G19" s="448">
        <v>970039</v>
      </c>
      <c r="H19" s="449">
        <v>970216</v>
      </c>
      <c r="I19" s="81">
        <f>G19-H19</f>
        <v>-177</v>
      </c>
      <c r="J19" s="81">
        <f>$F19*I19</f>
        <v>-177000</v>
      </c>
      <c r="K19" s="83">
        <f>J19/1000000</f>
        <v>-0.177</v>
      </c>
      <c r="L19" s="448">
        <v>990152</v>
      </c>
      <c r="M19" s="449">
        <v>990594</v>
      </c>
      <c r="N19" s="81">
        <f>L19-M19</f>
        <v>-442</v>
      </c>
      <c r="O19" s="81">
        <f>$F19*N19</f>
        <v>-442000</v>
      </c>
      <c r="P19" s="83">
        <f>O19/1000000</f>
        <v>-0.442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333</v>
      </c>
      <c r="J23" s="21"/>
      <c r="K23" s="244">
        <f>SUM(K17:K19)</f>
        <v>-0.132</v>
      </c>
      <c r="L23" s="25"/>
      <c r="M23" s="21"/>
      <c r="N23" s="245" t="s">
        <v>333</v>
      </c>
      <c r="O23" s="21"/>
      <c r="P23" s="244">
        <f>SUM(P17:P19)</f>
        <v>-1.731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2012-05-18T05:48:36Z</cp:lastPrinted>
  <dcterms:created xsi:type="dcterms:W3CDTF">1996-10-14T23:33:28Z</dcterms:created>
  <dcterms:modified xsi:type="dcterms:W3CDTF">2012-05-25T09:07:21Z</dcterms:modified>
  <cp:category/>
  <cp:version/>
  <cp:contentType/>
  <cp:contentStatus/>
</cp:coreProperties>
</file>